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1.03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1" l="1"/>
  <c r="C184" i="1"/>
  <c r="E185" i="1"/>
  <c r="D63" i="1" l="1"/>
  <c r="E71" i="1"/>
  <c r="E138" i="1" l="1"/>
  <c r="E139" i="1"/>
  <c r="C157" i="1" l="1"/>
  <c r="C174" i="1"/>
  <c r="C63" i="1"/>
  <c r="C156" i="1"/>
  <c r="D19" i="1"/>
  <c r="C19" i="1"/>
  <c r="E18" i="1"/>
  <c r="E20" i="1"/>
  <c r="D17" i="1"/>
  <c r="C17" i="1"/>
  <c r="E16" i="1"/>
  <c r="D15" i="1"/>
  <c r="C15" i="1"/>
  <c r="E15" i="1" l="1"/>
  <c r="E19" i="1"/>
  <c r="E17" i="1"/>
  <c r="E179" i="1"/>
  <c r="E164" i="1"/>
  <c r="E125" i="1"/>
  <c r="E72" i="1"/>
  <c r="E122" i="1" l="1"/>
  <c r="C37" i="1"/>
  <c r="D37" i="1"/>
  <c r="C27" i="1"/>
  <c r="D11" i="1" l="1"/>
  <c r="E159" i="1" l="1"/>
  <c r="E4" i="1"/>
  <c r="D166" i="1" l="1"/>
  <c r="D165" i="1" s="1"/>
  <c r="D25" i="1"/>
  <c r="C6" i="1" l="1"/>
  <c r="C5" i="1" s="1"/>
  <c r="D174" i="1" l="1"/>
  <c r="E158" i="1"/>
  <c r="E160" i="1"/>
  <c r="E161" i="1"/>
  <c r="E162" i="1"/>
  <c r="E163" i="1"/>
  <c r="E155" i="1"/>
  <c r="D154" i="1"/>
  <c r="C154" i="1"/>
  <c r="E145" i="1"/>
  <c r="E146" i="1"/>
  <c r="E147" i="1"/>
  <c r="E148" i="1"/>
  <c r="E149" i="1"/>
  <c r="E150" i="1"/>
  <c r="E151" i="1"/>
  <c r="E152" i="1"/>
  <c r="E153" i="1"/>
  <c r="D144" i="1"/>
  <c r="C144" i="1"/>
  <c r="E141" i="1"/>
  <c r="D123" i="1"/>
  <c r="D120" i="1"/>
  <c r="E115" i="1"/>
  <c r="D110" i="1"/>
  <c r="C110" i="1"/>
  <c r="E118" i="1"/>
  <c r="E113" i="1"/>
  <c r="E116" i="1"/>
  <c r="E112" i="1"/>
  <c r="E111" i="1"/>
  <c r="D107" i="1"/>
  <c r="C107" i="1"/>
  <c r="E94" i="1"/>
  <c r="E92" i="1"/>
  <c r="E67" i="1"/>
  <c r="E45" i="1"/>
  <c r="E154" i="1" l="1"/>
  <c r="E144" i="1"/>
  <c r="E41" i="1"/>
  <c r="D40" i="1"/>
  <c r="D39" i="1" s="1"/>
  <c r="C40" i="1"/>
  <c r="C39" i="1" s="1"/>
  <c r="D13" i="1"/>
  <c r="E39" i="1" l="1"/>
  <c r="E40" i="1"/>
  <c r="E114" i="1"/>
  <c r="E117" i="1"/>
  <c r="E110" i="1" l="1"/>
  <c r="D9" i="1"/>
  <c r="D8" i="1" s="1"/>
  <c r="C9" i="1"/>
  <c r="E14" i="1"/>
  <c r="C13" i="1"/>
  <c r="E13" i="1" s="1"/>
  <c r="E61" i="1" l="1"/>
  <c r="C25" i="1"/>
  <c r="D3" i="1" l="1"/>
  <c r="D2" i="1" s="1"/>
  <c r="E121" i="1" l="1"/>
  <c r="D140" i="1" l="1"/>
  <c r="C140" i="1"/>
  <c r="C120" i="1"/>
  <c r="E143" i="1" l="1"/>
  <c r="D142" i="1"/>
  <c r="C142" i="1"/>
  <c r="E12" i="1"/>
  <c r="C11" i="1"/>
  <c r="C8" i="1" s="1"/>
  <c r="E8" i="1" s="1"/>
  <c r="E11" i="1" l="1"/>
  <c r="E142" i="1"/>
  <c r="D22" i="1" l="1"/>
  <c r="D21" i="1" s="1"/>
  <c r="D137" i="1"/>
  <c r="D129" i="1" l="1"/>
  <c r="E186" i="1" l="1"/>
  <c r="D182" i="1"/>
  <c r="D173" i="1" s="1"/>
  <c r="C182" i="1"/>
  <c r="E183" i="1"/>
  <c r="E184" i="1" l="1"/>
  <c r="C137" i="1" l="1"/>
  <c r="C123" i="1" l="1"/>
  <c r="D105" i="1"/>
  <c r="C105" i="1"/>
  <c r="D127" i="1"/>
  <c r="C127" i="1"/>
  <c r="E128" i="1"/>
  <c r="E124" i="1"/>
  <c r="E108" i="1"/>
  <c r="E26" i="1" l="1"/>
  <c r="D6" i="1"/>
  <c r="D5" i="1" s="1"/>
  <c r="E5" i="1" l="1"/>
  <c r="C3" i="1"/>
  <c r="C2" i="1" s="1"/>
  <c r="E2" i="1" s="1"/>
  <c r="C30" i="1"/>
  <c r="C29" i="1" s="1"/>
  <c r="D27" i="1"/>
  <c r="D24" i="1" s="1"/>
  <c r="E106" i="1" l="1"/>
  <c r="E105" i="1" l="1"/>
  <c r="E107" i="1"/>
  <c r="E120" i="1"/>
  <c r="D30" i="1"/>
  <c r="D29" i="1" s="1"/>
  <c r="E29" i="1" l="1"/>
  <c r="E25" i="1"/>
  <c r="E56" i="1"/>
  <c r="E55" i="1"/>
  <c r="D135" i="1" l="1"/>
  <c r="D133" i="1"/>
  <c r="D83" i="1" l="1"/>
  <c r="E64" i="1"/>
  <c r="E65" i="1"/>
  <c r="E66" i="1"/>
  <c r="E68" i="1"/>
  <c r="E69" i="1"/>
  <c r="E70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3" i="1"/>
  <c r="E95" i="1"/>
  <c r="E97" i="1"/>
  <c r="E98" i="1"/>
  <c r="E99" i="1"/>
  <c r="E100" i="1"/>
  <c r="E101" i="1"/>
  <c r="E102" i="1"/>
  <c r="E103" i="1"/>
  <c r="E104" i="1"/>
  <c r="E126" i="1"/>
  <c r="E130" i="1"/>
  <c r="E131" i="1"/>
  <c r="E132" i="1"/>
  <c r="E134" i="1"/>
  <c r="E136" i="1"/>
  <c r="E62" i="1"/>
  <c r="E170" i="1" l="1"/>
  <c r="E38" i="1"/>
  <c r="D35" i="1"/>
  <c r="D33" i="1"/>
  <c r="E176" i="1"/>
  <c r="C180" i="1"/>
  <c r="C173" i="1" s="1"/>
  <c r="E173" i="1" s="1"/>
  <c r="D32" i="1" l="1"/>
  <c r="E127" i="1"/>
  <c r="E37" i="1"/>
  <c r="C35" i="1"/>
  <c r="C33" i="1"/>
  <c r="C24" i="1"/>
  <c r="C22" i="1"/>
  <c r="C21" i="1" s="1"/>
  <c r="E21" i="1" l="1"/>
  <c r="C32" i="1"/>
  <c r="E32" i="1" s="1"/>
  <c r="E137" i="1"/>
  <c r="E140" i="1"/>
  <c r="C135" i="1" l="1"/>
  <c r="E135" i="1" s="1"/>
  <c r="C43" i="1"/>
  <c r="E175" i="1" l="1"/>
  <c r="E177" i="1"/>
  <c r="E178" i="1"/>
  <c r="E180" i="1"/>
  <c r="E181" i="1"/>
  <c r="E182" i="1"/>
  <c r="E22" i="1"/>
  <c r="E23" i="1"/>
  <c r="D43" i="1" l="1"/>
  <c r="D157" i="1"/>
  <c r="D156" i="1" s="1"/>
  <c r="E156" i="1" s="1"/>
  <c r="C133" i="1"/>
  <c r="E172" i="1"/>
  <c r="E171" i="1"/>
  <c r="E169" i="1"/>
  <c r="E168" i="1"/>
  <c r="E167" i="1"/>
  <c r="C166" i="1"/>
  <c r="C165" i="1" s="1"/>
  <c r="E165" i="1" s="1"/>
  <c r="C129" i="1"/>
  <c r="D96" i="1"/>
  <c r="C96" i="1"/>
  <c r="C83" i="1"/>
  <c r="D73" i="1"/>
  <c r="C73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36" i="1"/>
  <c r="E35" i="1"/>
  <c r="E34" i="1"/>
  <c r="E33" i="1"/>
  <c r="E31" i="1"/>
  <c r="E30" i="1"/>
  <c r="E28" i="1"/>
  <c r="E27" i="1"/>
  <c r="E10" i="1"/>
  <c r="E9" i="1"/>
  <c r="E7" i="1"/>
  <c r="E6" i="1"/>
  <c r="E3" i="1"/>
  <c r="C42" i="1" l="1"/>
  <c r="C187" i="1" s="1"/>
  <c r="D42" i="1"/>
  <c r="D187" i="1" s="1"/>
  <c r="E83" i="1"/>
  <c r="E73" i="1"/>
  <c r="E133" i="1"/>
  <c r="E63" i="1"/>
  <c r="E123" i="1"/>
  <c r="E96" i="1"/>
  <c r="E129" i="1"/>
  <c r="E174" i="1"/>
  <c r="E24" i="1"/>
  <c r="E43" i="1"/>
  <c r="E157" i="1"/>
  <c r="E166" i="1"/>
  <c r="E42" i="1" l="1"/>
  <c r="E187" i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<sst xmlns="http://schemas.openxmlformats.org/spreadsheetml/2006/main" count="216" uniqueCount="113">
  <si>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</si>
  <si>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</si>
  <si>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</si>
  <si>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</si>
  <si>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</si>
  <si>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</si>
  <si>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</si>
  <si>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</si>
  <si>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</si>
  <si>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</si>
  <si>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</si>
  <si>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</si>
  <si>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</si>
  <si>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</si>
  <si>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</si>
  <si>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</si>
  <si>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</si>
  <si>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</si>
  <si>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</si>
  <si>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</si>
  <si>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</si>
  <si>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</si>
  <si>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</si>
  <si>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</si>
  <si>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</si>
  <si>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</si>
  <si>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</si>
  <si>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</si>
  <si>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</si>
  <si>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</si>
  <si>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</si>
  <si>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</si>
  <si>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</si>
  <si>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</si>
  <si>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</si>
  <si>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</si>
  <si>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</si>
  <si>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</si>
  <si>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</si>
  <si>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</si>
  <si>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</si>
  <si>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</si>
  <si>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</si>
  <si>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</si>
  <si>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</si>
  <si>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</si>
  <si>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</si>
  <si>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</si>
  <si>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</si>
  <si>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</si>
  <si>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</si>
  <si>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</si>
  <si>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</si>
  <si>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</si>
  <si>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</si>
  <si>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</si>
  <si>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</si>
  <si>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</si>
  <si>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</si>
  <si>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</si>
  <si>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</si>
  <si>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</si>
  <si>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</si>
  <si>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</si>
  <si>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</si>
  <si>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</si>
  <si>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</si>
  <si>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</si>
  <si>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</si>
  <si>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</si>
  <si>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</si>
  <si>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</si>
  <si>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</si>
  <si>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</si>
  <si>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</si>
  <si>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</si>
  <si>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</si>
  <si>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</si>
  <si>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</si>
  <si>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</si>
  <si>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</si>
  <si>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</si>
  <si>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</si>
  <si>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</si>
  <si>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</si>
  <si>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</si>
  <si>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</si>
  <si>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</si>
  <si>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</si>
  <si>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</si>
  <si>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</si>
  <si>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</si>
  <si>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</si>
  <si>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</si>
  <si>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</si>
  <si>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</si>
  <si>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</si>
  <si>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</si>
  <si>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</si>
  <si>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</si>
  <si>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</si>
  <si>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</si>
  <si>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</si>
  <si>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>Текућа апропријација 2025. год.</t>
  </si>
  <si>
    <t>511 - Зграде и грађевински објекти</t>
  </si>
  <si>
    <t>512 - Машине и опрема</t>
  </si>
  <si>
    <t>Тунел од Карађоршђеве улице до Дунавске падине</t>
  </si>
  <si>
    <t>Изградња акваријума са пратећим садржајем</t>
  </si>
  <si>
    <t>Линијска инфраструктура</t>
  </si>
  <si>
    <t>426 - Материјал</t>
  </si>
  <si>
    <t>622 - Набавка стране финансијске имовине</t>
  </si>
  <si>
    <t xml:space="preserve">Извршено до 31.03.2025. </t>
  </si>
  <si>
    <t>621 - Набавка домаће финансијске имовине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</si>
</sst>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6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4" fontId="5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0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/>
    <xf numFmtId="4" fontId="5" fillId="0" borderId="27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3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3" xfId="0" applyNumberFormat="1" applyFont="1" applyFill="1" applyBorder="1" applyAlignment="1">
      <alignment horizontal="right" wrapText="1"/>
    </xf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7" xfId="0" applyNumberFormat="1" applyFont="1" applyFill="1" applyBorder="1" applyAlignment="1">
      <alignment horizontal="right" wrapText="1"/>
    </xf>
    <xf numFmtId="4" fontId="4" fillId="0" borderId="28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" fillId="0" borderId="36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1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3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quotePrefix="1" applyFont="1" applyFill="1" applyBorder="1" applyAlignment="1">
      <alignment horizontal="right"/>
    </xf>
    <xf numFmtId="0" fontId="1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1" fillId="0" borderId="34" xfId="0" applyFont="1" applyFill="1" applyBorder="1"/>
    <xf numFmtId="0" fontId="6" fillId="0" borderId="13" xfId="0" applyFont="1" applyFill="1" applyBorder="1" applyAlignment="1">
      <alignment wrapText="1"/>
    </xf>
    <xf numFmtId="0" fontId="4" fillId="0" borderId="26" xfId="0" quotePrefix="1" applyFont="1" applyFill="1" applyBorder="1" applyAlignment="1">
      <alignment horizontal="right"/>
    </xf>
    <xf numFmtId="0" fontId="1" fillId="0" borderId="26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1" xfId="0" quotePrefix="1" applyFont="1" applyFill="1" applyBorder="1" applyAlignment="1">
      <alignment horizontal="right"/>
    </xf>
    <xf numFmtId="0" fontId="1" fillId="0" borderId="35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6" xfId="0" applyFont="1" applyFill="1" applyBorder="1"/>
    <xf numFmtId="0" fontId="4" fillId="0" borderId="29" xfId="0" quotePrefix="1" applyFont="1" applyFill="1" applyBorder="1" applyAlignment="1">
      <alignment horizontal="right"/>
    </xf>
    <xf numFmtId="0" fontId="1" fillId="0" borderId="37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29" xfId="0" applyFont="1" applyFill="1" applyBorder="1"/>
    <xf numFmtId="0" fontId="6" fillId="0" borderId="17" xfId="0" applyFont="1" applyFill="1" applyBorder="1" applyAlignment="1">
      <alignment wrapText="1"/>
    </xf>
    <xf numFmtId="0" fontId="4" fillId="0" borderId="34" xfId="0" quotePrefix="1" applyFont="1" applyFill="1" applyBorder="1" applyAlignment="1">
      <alignment horizontal="right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2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39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39" xfId="0" applyFont="1" applyFill="1" applyBorder="1"/>
    <xf numFmtId="0" fontId="1" fillId="0" borderId="39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0" xfId="0" applyFont="1" applyFill="1" applyBorder="1"/>
    <xf numFmtId="0" fontId="5" fillId="0" borderId="42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1" xfId="0" applyFont="1" applyFill="1" applyBorder="1"/>
    <xf numFmtId="0" fontId="4" fillId="0" borderId="32" xfId="0" applyFont="1" applyFill="1" applyBorder="1"/>
    <xf numFmtId="0" fontId="4" fillId="0" borderId="31" xfId="0" applyFont="1" applyFill="1" applyBorder="1"/>
    <xf numFmtId="0" fontId="1" fillId="0" borderId="40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39" xfId="0" applyFont="1" applyFill="1" applyBorder="1"/>
    <xf numFmtId="0" fontId="5" fillId="0" borderId="29" xfId="0" applyFont="1" applyFill="1" applyBorder="1"/>
    <xf numFmtId="0" fontId="4" fillId="0" borderId="43" xfId="0" applyFont="1" applyFill="1" applyBorder="1" applyAlignment="1">
      <alignment wrapText="1"/>
    </xf>
    <xf numFmtId="0" fontId="1" fillId="0" borderId="35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2" fillId="0" borderId="39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4" fontId="14" fillId="0" borderId="5" xfId="0" applyNumberFormat="1" applyFont="1" applyFill="1" applyBorder="1" applyAlignment="1"/>
    <xf numFmtId="0" fontId="4" fillId="0" borderId="35" xfId="0" applyFont="1" applyFill="1" applyBorder="1"/>
    <xf numFmtId="4" fontId="1" fillId="0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164" fontId="17" fillId="0" borderId="3" xfId="2" applyFont="1" applyFill="1" applyBorder="1" applyAlignment="1"/>
    <xf numFmtId="164" fontId="14" fillId="0" borderId="3" xfId="2" applyFont="1" applyFill="1" applyBorder="1" applyAlignment="1"/>
    <xf numFmtId="2" fontId="14" fillId="0" borderId="3" xfId="2" applyNumberFormat="1" applyFont="1" applyFill="1" applyBorder="1" applyAlignment="1"/>
    <xf numFmtId="2" fontId="17" fillId="0" borderId="3" xfId="2" applyNumberFormat="1" applyFont="1" applyFill="1" applyBorder="1" applyAlignment="1"/>
    <xf numFmtId="0" fontId="11" fillId="0" borderId="10" xfId="0" applyFont="1" applyBorder="1" applyAlignment="1">
      <alignment wrapText="1"/>
    </xf>
    <xf numFmtId="164" fontId="17" fillId="0" borderId="9" xfId="2" applyFont="1" applyFill="1" applyBorder="1" applyAlignment="1"/>
    <xf numFmtId="2" fontId="17" fillId="0" borderId="9" xfId="2" applyNumberFormat="1" applyFont="1" applyFill="1" applyBorder="1" applyAlignment="1"/>
    <xf numFmtId="0" fontId="1" fillId="0" borderId="3" xfId="0" applyFont="1" applyFill="1" applyBorder="1"/>
    <xf numFmtId="0" fontId="4" fillId="0" borderId="3" xfId="0" applyFont="1" applyFill="1" applyBorder="1"/>
    <xf numFmtId="164" fontId="18" fillId="0" borderId="9" xfId="2" applyFont="1" applyFill="1" applyBorder="1" applyAlignment="1"/>
    <xf numFmtId="2" fontId="18" fillId="0" borderId="9" xfId="2" applyNumberFormat="1" applyFont="1" applyFill="1" applyBorder="1" applyAlignment="1"/>
    <xf numFmtId="4" fontId="4" fillId="0" borderId="33" xfId="0" applyNumberFormat="1" applyFont="1" applyFill="1" applyBorder="1" applyAlignment="1">
      <alignment horizontal="right" wrapText="1"/>
    </xf>
    <xf numFmtId="0" fontId="17" fillId="0" borderId="0" xfId="0" applyFont="1"/>
    <xf numFmtId="0" fontId="11" fillId="0" borderId="11" xfId="0" applyFont="1" applyBorder="1" applyAlignment="1">
      <alignment wrapText="1"/>
    </xf>
    <xf numFmtId="164" fontId="17" fillId="0" borderId="4" xfId="2" applyFont="1" applyFill="1" applyBorder="1" applyAlignment="1"/>
    <xf numFmtId="0" fontId="4" fillId="0" borderId="19" xfId="0" applyFont="1" applyFill="1" applyBorder="1" applyAlignment="1">
      <alignment wrapText="1"/>
    </xf>
    <xf numFmtId="0" fontId="1" fillId="0" borderId="5" xfId="0" applyFont="1" applyFill="1" applyBorder="1"/>
    <xf numFmtId="0" fontId="4" fillId="0" borderId="4" xfId="0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4" fontId="5" fillId="0" borderId="36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4" fontId="5" fillId="0" borderId="14" xfId="0" applyNumberFormat="1" applyFont="1" applyFill="1" applyBorder="1" applyAlignment="1"/>
    <xf numFmtId="0" fontId="2" fillId="0" borderId="22" xfId="0" quotePrefix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" fontId="19" fillId="0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wrapText="1"/>
    </xf>
    <xf numFmtId="0" fontId="4" fillId="0" borderId="31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4" fontId="6" fillId="2" borderId="3" xfId="0" applyNumberFormat="1" applyFont="1" applyFill="1" applyBorder="1" applyAlignment="1"/>
    <xf numFmtId="49" fontId="4" fillId="0" borderId="9" xfId="0" applyNumberFormat="1" applyFont="1" applyFill="1" applyBorder="1" applyAlignment="1" applyProtection="1">
      <alignment wrapText="1"/>
    </xf>
    <xf numFmtId="0" fontId="6" fillId="0" borderId="20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5" fillId="0" borderId="22" xfId="0" applyFont="1" applyFill="1" applyBorder="1"/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right" wrapText="1"/>
    </xf>
    <xf numFmtId="0" fontId="4" fillId="0" borderId="40" xfId="0" applyFont="1" applyFill="1" applyBorder="1"/>
    <xf numFmtId="4" fontId="1" fillId="0" borderId="7" xfId="0" applyNumberFormat="1" applyFont="1" applyFill="1" applyBorder="1" applyAlignment="1">
      <alignment horizontal="right"/>
    </xf>
    <xf numFmtId="0" fontId="17" fillId="0" borderId="40" xfId="0" applyFont="1" applyFill="1" applyBorder="1"/>
    <xf numFmtId="0" fontId="11" fillId="0" borderId="7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4" fillId="0" borderId="48" xfId="0" quotePrefix="1" applyFont="1" applyFill="1" applyBorder="1" applyAlignment="1">
      <alignment horizontal="right"/>
    </xf>
    <xf numFmtId="0" fontId="5" fillId="0" borderId="43" xfId="0" applyFont="1" applyFill="1" applyBorder="1" applyAlignment="1">
      <alignment wrapText="1"/>
    </xf>
    <xf numFmtId="4" fontId="4" fillId="0" borderId="43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41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wrapText="1"/>
    </xf>
    <xf numFmtId="0" fontId="1" fillId="0" borderId="29" xfId="0" applyFont="1" applyFill="1" applyBorder="1" applyAlignment="1">
      <alignment vertical="center"/>
    </xf>
    <xf numFmtId="0" fontId="17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Normal="100" workbookViewId="0">
      <selection activeCell="M7" sqref="M7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85" t="s">
        <v>0</v>
      </c>
      <c r="B1" s="86"/>
      <c r="C1" s="8" t="s">
        <v>103</v>
      </c>
      <c r="D1" s="5" t="s">
        <v>111</v>
      </c>
      <c r="E1" s="9" t="s">
        <v>1</v>
      </c>
    </row>
    <row r="2" spans="1:5" s="187" customFormat="1" ht="24" customHeight="1" thickBot="1" x14ac:dyDescent="0.3">
      <c r="A2" s="182" t="s">
        <v>2</v>
      </c>
      <c r="B2" s="188" t="s">
        <v>3</v>
      </c>
      <c r="C2" s="189">
        <f>C3</f>
        <v>15266992000</v>
      </c>
      <c r="D2" s="189">
        <f>D3</f>
        <v>202793211.66</v>
      </c>
      <c r="E2" s="190">
        <f>D2/C2*100</f>
        <v>1.3283115079905721</v>
      </c>
    </row>
    <row r="3" spans="1:5" x14ac:dyDescent="0.25">
      <c r="A3" s="87" t="s">
        <v>4</v>
      </c>
      <c r="B3" s="176" t="s">
        <v>5</v>
      </c>
      <c r="C3" s="177">
        <f>C4</f>
        <v>15266992000</v>
      </c>
      <c r="D3" s="177">
        <f>D4</f>
        <v>202793211.66</v>
      </c>
      <c r="E3" s="178">
        <f>SUM(D3/C3*100)</f>
        <v>1.3283115079905721</v>
      </c>
    </row>
    <row r="4" spans="1:5" ht="15.75" thickBot="1" x14ac:dyDescent="0.3">
      <c r="A4" s="88"/>
      <c r="B4" s="89" t="s">
        <v>6</v>
      </c>
      <c r="C4" s="11">
        <v>15266992000</v>
      </c>
      <c r="D4" s="11">
        <v>202793211.66</v>
      </c>
      <c r="E4" s="12">
        <f t="shared" ref="E4:E80" si="0">SUM(D4/C4*100)</f>
        <v>1.3283115079905721</v>
      </c>
    </row>
    <row r="5" spans="1:5" s="187" customFormat="1" ht="28.5" customHeight="1" thickBot="1" x14ac:dyDescent="0.3">
      <c r="A5" s="182" t="s">
        <v>7</v>
      </c>
      <c r="B5" s="183" t="s">
        <v>8</v>
      </c>
      <c r="C5" s="184">
        <f>C6</f>
        <v>33440366000</v>
      </c>
      <c r="D5" s="185">
        <f>D6</f>
        <v>7763614799</v>
      </c>
      <c r="E5" s="186">
        <f>D5/C5*100</f>
        <v>23.216297330597399</v>
      </c>
    </row>
    <row r="6" spans="1:5" x14ac:dyDescent="0.25">
      <c r="A6" s="87" t="s">
        <v>9</v>
      </c>
      <c r="B6" s="179" t="s">
        <v>10</v>
      </c>
      <c r="C6" s="21">
        <f>C7</f>
        <v>33440366000</v>
      </c>
      <c r="D6" s="21">
        <f>D7</f>
        <v>7763614799</v>
      </c>
      <c r="E6" s="14">
        <f t="shared" si="0"/>
        <v>23.216297330597399</v>
      </c>
    </row>
    <row r="7" spans="1:5" ht="18" customHeight="1" thickBot="1" x14ac:dyDescent="0.3">
      <c r="A7" s="90"/>
      <c r="B7" s="91" t="s">
        <v>11</v>
      </c>
      <c r="C7" s="17">
        <v>33440366000</v>
      </c>
      <c r="D7" s="18">
        <v>7763614799</v>
      </c>
      <c r="E7" s="12">
        <f t="shared" si="0"/>
        <v>23.216297330597399</v>
      </c>
    </row>
    <row r="8" spans="1:5" s="193" customFormat="1" ht="42.75" customHeight="1" thickBot="1" x14ac:dyDescent="0.3">
      <c r="A8" s="182" t="s">
        <v>14</v>
      </c>
      <c r="B8" s="191" t="s">
        <v>15</v>
      </c>
      <c r="C8" s="192">
        <f>C9+C11+C13+C15+C17+C19</f>
        <v>109413035000</v>
      </c>
      <c r="D8" s="192">
        <f>D9+D11+D13+D15+D17+D19</f>
        <v>3728447564.21</v>
      </c>
      <c r="E8" s="186">
        <f>D8/C8*100</f>
        <v>3.4076813281068388</v>
      </c>
    </row>
    <row r="9" spans="1:5" ht="23.25" x14ac:dyDescent="0.25">
      <c r="A9" s="96" t="s">
        <v>92</v>
      </c>
      <c r="B9" s="180" t="s">
        <v>16</v>
      </c>
      <c r="C9" s="21">
        <f>+C10</f>
        <v>24123435000</v>
      </c>
      <c r="D9" s="21">
        <f>+D10</f>
        <v>2638746420.96</v>
      </c>
      <c r="E9" s="14">
        <f t="shared" si="0"/>
        <v>10.938518585599439</v>
      </c>
    </row>
    <row r="10" spans="1:5" x14ac:dyDescent="0.25">
      <c r="A10" s="93"/>
      <c r="B10" s="94" t="s">
        <v>17</v>
      </c>
      <c r="C10" s="19">
        <v>24123435000</v>
      </c>
      <c r="D10" s="19">
        <v>2638746420.96</v>
      </c>
      <c r="E10" s="20">
        <f t="shared" si="0"/>
        <v>10.938518585599439</v>
      </c>
    </row>
    <row r="11" spans="1:5" ht="23.25" x14ac:dyDescent="0.25">
      <c r="A11" s="96">
        <v>5073</v>
      </c>
      <c r="B11" s="180" t="s">
        <v>95</v>
      </c>
      <c r="C11" s="21">
        <f>C12</f>
        <v>18600000000</v>
      </c>
      <c r="D11" s="21">
        <f>D12</f>
        <v>12714908.27</v>
      </c>
      <c r="E11" s="14">
        <f t="shared" si="0"/>
        <v>6.8359721881720431E-2</v>
      </c>
    </row>
    <row r="12" spans="1:5" x14ac:dyDescent="0.25">
      <c r="A12" s="97"/>
      <c r="B12" s="98" t="s">
        <v>60</v>
      </c>
      <c r="C12" s="22">
        <v>18600000000</v>
      </c>
      <c r="D12" s="22">
        <v>12714908.27</v>
      </c>
      <c r="E12" s="23">
        <f t="shared" si="0"/>
        <v>6.8359721881720431E-2</v>
      </c>
    </row>
    <row r="13" spans="1:5" x14ac:dyDescent="0.25">
      <c r="A13" s="99">
        <v>5081</v>
      </c>
      <c r="B13" s="95" t="s">
        <v>97</v>
      </c>
      <c r="C13" s="155">
        <f>+C14</f>
        <v>46000000000</v>
      </c>
      <c r="D13" s="15">
        <f>+D14</f>
        <v>0</v>
      </c>
      <c r="E13" s="23">
        <f t="shared" si="0"/>
        <v>0</v>
      </c>
    </row>
    <row r="14" spans="1:5" x14ac:dyDescent="0.25">
      <c r="A14" s="156"/>
      <c r="B14" s="106" t="s">
        <v>60</v>
      </c>
      <c r="C14" s="22">
        <v>46000000000</v>
      </c>
      <c r="D14" s="22">
        <v>0</v>
      </c>
      <c r="E14" s="23">
        <f>SUM(D14/C14*100)</f>
        <v>0</v>
      </c>
    </row>
    <row r="15" spans="1:5" ht="23.25" x14ac:dyDescent="0.25">
      <c r="A15" s="156">
        <v>5086</v>
      </c>
      <c r="B15" s="180" t="s">
        <v>106</v>
      </c>
      <c r="C15" s="160">
        <f>C16</f>
        <v>6000000000</v>
      </c>
      <c r="D15" s="161">
        <f>D16</f>
        <v>0</v>
      </c>
      <c r="E15" s="14">
        <f t="shared" si="0"/>
        <v>0</v>
      </c>
    </row>
    <row r="16" spans="1:5" x14ac:dyDescent="0.25">
      <c r="A16" s="97"/>
      <c r="B16" s="158" t="s">
        <v>104</v>
      </c>
      <c r="C16" s="159">
        <v>6000000000</v>
      </c>
      <c r="D16" s="162">
        <v>0</v>
      </c>
      <c r="E16" s="23">
        <f t="shared" si="0"/>
        <v>0</v>
      </c>
    </row>
    <row r="17" spans="1:10" x14ac:dyDescent="0.25">
      <c r="A17" s="167">
        <v>5087</v>
      </c>
      <c r="B17" s="180" t="s">
        <v>107</v>
      </c>
      <c r="C17" s="168">
        <f>C18</f>
        <v>2289600000</v>
      </c>
      <c r="D17" s="169">
        <f>D18</f>
        <v>0</v>
      </c>
      <c r="E17" s="14">
        <f t="shared" si="0"/>
        <v>0</v>
      </c>
    </row>
    <row r="18" spans="1:10" x14ac:dyDescent="0.25">
      <c r="A18" s="166"/>
      <c r="B18" s="163" t="s">
        <v>104</v>
      </c>
      <c r="C18" s="164">
        <v>2289600000</v>
      </c>
      <c r="D18" s="165">
        <v>0</v>
      </c>
      <c r="E18" s="23">
        <f t="shared" si="0"/>
        <v>0</v>
      </c>
    </row>
    <row r="19" spans="1:10" x14ac:dyDescent="0.25">
      <c r="A19" s="167">
        <v>5088</v>
      </c>
      <c r="B19" s="180" t="s">
        <v>108</v>
      </c>
      <c r="C19" s="168">
        <f>C20</f>
        <v>12400000000</v>
      </c>
      <c r="D19" s="168">
        <f>D20</f>
        <v>1076986234.98</v>
      </c>
      <c r="E19" s="170">
        <f t="shared" si="0"/>
        <v>8.6853728627419358</v>
      </c>
    </row>
    <row r="20" spans="1:10" ht="15.75" thickBot="1" x14ac:dyDescent="0.3">
      <c r="A20" s="175"/>
      <c r="B20" s="172" t="s">
        <v>104</v>
      </c>
      <c r="C20" s="173">
        <v>12400000000</v>
      </c>
      <c r="D20" s="173">
        <v>1076986234.98</v>
      </c>
      <c r="E20" s="23">
        <f>SUM(D20/C20*100)</f>
        <v>8.6853728627419358</v>
      </c>
    </row>
    <row r="21" spans="1:10" s="187" customFormat="1" ht="26.25" thickBot="1" x14ac:dyDescent="0.3">
      <c r="A21" s="182" t="s">
        <v>18</v>
      </c>
      <c r="B21" s="188" t="s">
        <v>19</v>
      </c>
      <c r="C21" s="192">
        <f>C22</f>
        <v>800000000</v>
      </c>
      <c r="D21" s="192">
        <f>D22</f>
        <v>158148429.72999999</v>
      </c>
      <c r="E21" s="190">
        <f>SUM(D21/C21*100)</f>
        <v>19.768553716249997</v>
      </c>
    </row>
    <row r="22" spans="1:10" ht="23.25" x14ac:dyDescent="0.25">
      <c r="A22" s="96" t="s">
        <v>20</v>
      </c>
      <c r="B22" s="174" t="s">
        <v>21</v>
      </c>
      <c r="C22" s="13">
        <f>C23</f>
        <v>800000000</v>
      </c>
      <c r="D22" s="13">
        <f>D23</f>
        <v>158148429.72999999</v>
      </c>
      <c r="E22" s="26">
        <f t="shared" si="0"/>
        <v>19.768553716249997</v>
      </c>
    </row>
    <row r="23" spans="1:10" ht="26.25" customHeight="1" thickBot="1" x14ac:dyDescent="0.3">
      <c r="A23" s="100"/>
      <c r="B23" s="89" t="s">
        <v>22</v>
      </c>
      <c r="C23" s="24">
        <v>800000000</v>
      </c>
      <c r="D23" s="24">
        <v>158148429.72999999</v>
      </c>
      <c r="E23" s="28">
        <f t="shared" si="0"/>
        <v>19.768553716249997</v>
      </c>
      <c r="J23" s="7"/>
    </row>
    <row r="24" spans="1:10" s="187" customFormat="1" ht="26.25" thickBot="1" x14ac:dyDescent="0.3">
      <c r="A24" s="182" t="s">
        <v>23</v>
      </c>
      <c r="B24" s="191" t="s">
        <v>24</v>
      </c>
      <c r="C24" s="192">
        <f>SUM(C25+C27)</f>
        <v>265000000000</v>
      </c>
      <c r="D24" s="185">
        <f>SUM(D25+D27)</f>
        <v>75867491025.470001</v>
      </c>
      <c r="E24" s="190">
        <f t="shared" si="0"/>
        <v>28.629241896403773</v>
      </c>
    </row>
    <row r="25" spans="1:10" ht="23.25" x14ac:dyDescent="0.25">
      <c r="A25" s="96" t="s">
        <v>9</v>
      </c>
      <c r="B25" s="180" t="s">
        <v>25</v>
      </c>
      <c r="C25" s="181">
        <f>C26</f>
        <v>225222000000</v>
      </c>
      <c r="D25" s="36">
        <f>D26</f>
        <v>65922991025.449997</v>
      </c>
      <c r="E25" s="14">
        <f t="shared" si="0"/>
        <v>29.2702271649528</v>
      </c>
      <c r="F25" s="3"/>
    </row>
    <row r="26" spans="1:10" ht="23.25" x14ac:dyDescent="0.25">
      <c r="A26" s="101"/>
      <c r="B26" s="98" t="s">
        <v>26</v>
      </c>
      <c r="C26" s="30">
        <v>225222000000</v>
      </c>
      <c r="D26" s="31">
        <v>65922991025.449997</v>
      </c>
      <c r="E26" s="32">
        <f t="shared" si="0"/>
        <v>29.2702271649528</v>
      </c>
    </row>
    <row r="27" spans="1:10" ht="21.75" customHeight="1" x14ac:dyDescent="0.25">
      <c r="A27" s="92" t="s">
        <v>27</v>
      </c>
      <c r="B27" s="102" t="s">
        <v>28</v>
      </c>
      <c r="C27" s="29">
        <f>C28</f>
        <v>39778000000</v>
      </c>
      <c r="D27" s="29">
        <f>D28</f>
        <v>9944500000.0200005</v>
      </c>
      <c r="E27" s="10">
        <f t="shared" si="0"/>
        <v>25.000000000050282</v>
      </c>
    </row>
    <row r="28" spans="1:10" ht="24" thickBot="1" x14ac:dyDescent="0.3">
      <c r="A28" s="90"/>
      <c r="B28" s="91" t="s">
        <v>26</v>
      </c>
      <c r="C28" s="24">
        <v>39778000000</v>
      </c>
      <c r="D28" s="33">
        <v>9944500000.0200005</v>
      </c>
      <c r="E28" s="28">
        <f t="shared" si="0"/>
        <v>25.000000000050282</v>
      </c>
    </row>
    <row r="29" spans="1:10" s="187" customFormat="1" ht="21" customHeight="1" thickBot="1" x14ac:dyDescent="0.3">
      <c r="A29" s="182" t="s">
        <v>29</v>
      </c>
      <c r="B29" s="191" t="s">
        <v>30</v>
      </c>
      <c r="C29" s="192">
        <f>C30</f>
        <v>59350000000</v>
      </c>
      <c r="D29" s="192">
        <f>D30</f>
        <v>9000000000</v>
      </c>
      <c r="E29" s="190">
        <f>D29/C29*100</f>
        <v>15.164279696714406</v>
      </c>
    </row>
    <row r="30" spans="1:10" ht="23.25" x14ac:dyDescent="0.25">
      <c r="A30" s="96" t="s">
        <v>9</v>
      </c>
      <c r="B30" s="180" t="s">
        <v>31</v>
      </c>
      <c r="C30" s="36">
        <f>C31</f>
        <v>59350000000</v>
      </c>
      <c r="D30" s="36">
        <f>D31</f>
        <v>9000000000</v>
      </c>
      <c r="E30" s="14">
        <f t="shared" si="0"/>
        <v>15.164279696714406</v>
      </c>
    </row>
    <row r="31" spans="1:10" ht="24" thickBot="1" x14ac:dyDescent="0.3">
      <c r="A31" s="90"/>
      <c r="B31" s="89" t="s">
        <v>32</v>
      </c>
      <c r="C31" s="24">
        <v>59350000000</v>
      </c>
      <c r="D31" s="24">
        <v>9000000000</v>
      </c>
      <c r="E31" s="12">
        <f t="shared" si="0"/>
        <v>15.164279696714406</v>
      </c>
    </row>
    <row r="32" spans="1:10" s="187" customFormat="1" ht="26.25" thickBot="1" x14ac:dyDescent="0.3">
      <c r="A32" s="194">
        <v>1003</v>
      </c>
      <c r="B32" s="188" t="s">
        <v>33</v>
      </c>
      <c r="C32" s="192">
        <f>SUM(C33+C35+C37)</f>
        <v>7038680000</v>
      </c>
      <c r="D32" s="185">
        <f>SUM(D33+D35+D37)</f>
        <v>5871013833.6199999</v>
      </c>
      <c r="E32" s="190">
        <f t="shared" si="0"/>
        <v>83.410722374365648</v>
      </c>
    </row>
    <row r="33" spans="1:5" x14ac:dyDescent="0.25">
      <c r="A33" s="96" t="s">
        <v>34</v>
      </c>
      <c r="B33" s="104" t="s">
        <v>35</v>
      </c>
      <c r="C33" s="36">
        <f>C34</f>
        <v>512500000</v>
      </c>
      <c r="D33" s="36">
        <f>D34</f>
        <v>128124999</v>
      </c>
      <c r="E33" s="14">
        <f t="shared" si="0"/>
        <v>24.999999804878048</v>
      </c>
    </row>
    <row r="34" spans="1:5" x14ac:dyDescent="0.25">
      <c r="A34" s="103"/>
      <c r="B34" s="105" t="s">
        <v>36</v>
      </c>
      <c r="C34" s="25">
        <v>512500000</v>
      </c>
      <c r="D34" s="25">
        <v>128124999</v>
      </c>
      <c r="E34" s="20">
        <f t="shared" si="0"/>
        <v>24.999999804878048</v>
      </c>
    </row>
    <row r="35" spans="1:5" ht="26.25" customHeight="1" x14ac:dyDescent="0.25">
      <c r="A35" s="92" t="s">
        <v>9</v>
      </c>
      <c r="B35" s="102" t="s">
        <v>37</v>
      </c>
      <c r="C35" s="29">
        <f>C36</f>
        <v>118180000</v>
      </c>
      <c r="D35" s="29">
        <f>D36</f>
        <v>27815080.039999999</v>
      </c>
      <c r="E35" s="16">
        <f t="shared" si="0"/>
        <v>23.53619905229311</v>
      </c>
    </row>
    <row r="36" spans="1:5" ht="23.25" x14ac:dyDescent="0.25">
      <c r="A36" s="97"/>
      <c r="B36" s="106" t="s">
        <v>38</v>
      </c>
      <c r="C36" s="22">
        <v>118180000</v>
      </c>
      <c r="D36" s="22">
        <v>27815080.039999999</v>
      </c>
      <c r="E36" s="23">
        <f t="shared" si="0"/>
        <v>23.53619905229311</v>
      </c>
    </row>
    <row r="37" spans="1:5" ht="23.25" x14ac:dyDescent="0.25">
      <c r="A37" s="107" t="s">
        <v>27</v>
      </c>
      <c r="B37" s="108" t="s">
        <v>86</v>
      </c>
      <c r="C37" s="37">
        <f>SUM(C38:C38)</f>
        <v>6408000000</v>
      </c>
      <c r="D37" s="38">
        <f>SUM(D38:D38)</f>
        <v>5715073754.5799999</v>
      </c>
      <c r="E37" s="23">
        <f t="shared" si="0"/>
        <v>89.186544235018729</v>
      </c>
    </row>
    <row r="38" spans="1:5" ht="24" thickBot="1" x14ac:dyDescent="0.3">
      <c r="A38" s="109"/>
      <c r="B38" s="110" t="s">
        <v>38</v>
      </c>
      <c r="C38" s="39">
        <v>6408000000</v>
      </c>
      <c r="D38" s="40">
        <v>5715073754.5799999</v>
      </c>
      <c r="E38" s="12">
        <f t="shared" si="0"/>
        <v>89.186544235018729</v>
      </c>
    </row>
    <row r="39" spans="1:5" s="187" customFormat="1" ht="23.25" customHeight="1" thickBot="1" x14ac:dyDescent="0.3">
      <c r="A39" s="182">
        <v>2101</v>
      </c>
      <c r="B39" s="188" t="s">
        <v>39</v>
      </c>
      <c r="C39" s="192">
        <f>C40</f>
        <v>2084355000</v>
      </c>
      <c r="D39" s="195">
        <f>D40</f>
        <v>521088750</v>
      </c>
      <c r="E39" s="190">
        <f>D39/C39*100</f>
        <v>25</v>
      </c>
    </row>
    <row r="40" spans="1:5" ht="23.25" x14ac:dyDescent="0.25">
      <c r="A40" s="96" t="s">
        <v>40</v>
      </c>
      <c r="B40" s="114" t="s">
        <v>41</v>
      </c>
      <c r="C40" s="34">
        <f>C41</f>
        <v>2084355000</v>
      </c>
      <c r="D40" s="36">
        <f>D41</f>
        <v>521088750</v>
      </c>
      <c r="E40" s="14">
        <f t="shared" ref="E40" si="1">SUM(D40/C40*100)</f>
        <v>25</v>
      </c>
    </row>
    <row r="41" spans="1:5" ht="15.75" thickBot="1" x14ac:dyDescent="0.3">
      <c r="A41" s="111"/>
      <c r="B41" s="89" t="s">
        <v>42</v>
      </c>
      <c r="C41" s="24">
        <v>2084355000</v>
      </c>
      <c r="D41" s="24">
        <v>521088750</v>
      </c>
      <c r="E41" s="12">
        <f t="shared" ref="E41" si="2">SUM(D41/C41*100)</f>
        <v>25</v>
      </c>
    </row>
    <row r="42" spans="1:5" s="187" customFormat="1" ht="39" thickBot="1" x14ac:dyDescent="0.3">
      <c r="A42" s="196">
        <v>2301</v>
      </c>
      <c r="B42" s="188" t="s">
        <v>43</v>
      </c>
      <c r="C42" s="192">
        <f>C43+C63+C73+C83+C96+C105+C107+C110+C120+C123+C127+C129+C133+C135+C137+C140+C142+C144+C154</f>
        <v>18292291000</v>
      </c>
      <c r="D42" s="197">
        <f>D43+D63+D73+D83+D96+D105+D107+D110+D120+D123+D127+D129+D133+D135+D137+D140+D142+D144+D154</f>
        <v>1445254940.6400001</v>
      </c>
      <c r="E42" s="190">
        <f>D42/C42*100</f>
        <v>7.9008962881686076</v>
      </c>
    </row>
    <row r="43" spans="1:5" ht="23.25" x14ac:dyDescent="0.25">
      <c r="A43" s="96" t="s">
        <v>44</v>
      </c>
      <c r="B43" s="114" t="s">
        <v>45</v>
      </c>
      <c r="C43" s="34">
        <f>SUM(C44:C62)</f>
        <v>3590653000</v>
      </c>
      <c r="D43" s="34">
        <f>SUM(D44:D62)</f>
        <v>491620218.06999999</v>
      </c>
      <c r="E43" s="14">
        <f t="shared" si="0"/>
        <v>13.691666058235089</v>
      </c>
    </row>
    <row r="44" spans="1:5" x14ac:dyDescent="0.25">
      <c r="A44" s="232"/>
      <c r="B44" s="105" t="s">
        <v>46</v>
      </c>
      <c r="C44" s="19">
        <v>481779000</v>
      </c>
      <c r="D44" s="19">
        <v>112246950.25</v>
      </c>
      <c r="E44" s="20">
        <f t="shared" si="0"/>
        <v>23.298431490372142</v>
      </c>
    </row>
    <row r="45" spans="1:5" x14ac:dyDescent="0.25">
      <c r="A45" s="233"/>
      <c r="B45" s="105" t="s">
        <v>47</v>
      </c>
      <c r="C45" s="19">
        <v>73033000</v>
      </c>
      <c r="D45" s="19">
        <v>17005413.27</v>
      </c>
      <c r="E45" s="20">
        <f>SUM(D45/C45*100)</f>
        <v>23.284560773896732</v>
      </c>
    </row>
    <row r="46" spans="1:5" x14ac:dyDescent="0.25">
      <c r="A46" s="233"/>
      <c r="B46" s="105" t="s">
        <v>48</v>
      </c>
      <c r="C46" s="19">
        <v>2000000</v>
      </c>
      <c r="D46" s="19">
        <v>0</v>
      </c>
      <c r="E46" s="20">
        <f t="shared" si="0"/>
        <v>0</v>
      </c>
    </row>
    <row r="47" spans="1:5" x14ac:dyDescent="0.25">
      <c r="A47" s="233"/>
      <c r="B47" s="105" t="s">
        <v>49</v>
      </c>
      <c r="C47" s="19">
        <v>6246000</v>
      </c>
      <c r="D47" s="19">
        <v>2160880.85</v>
      </c>
      <c r="E47" s="20">
        <f t="shared" si="0"/>
        <v>34.596235190521938</v>
      </c>
    </row>
    <row r="48" spans="1:5" x14ac:dyDescent="0.25">
      <c r="A48" s="233"/>
      <c r="B48" s="105" t="s">
        <v>50</v>
      </c>
      <c r="C48" s="19">
        <v>11580000</v>
      </c>
      <c r="D48" s="19">
        <v>2914860.07</v>
      </c>
      <c r="E48" s="20">
        <f t="shared" si="0"/>
        <v>25.171503195164075</v>
      </c>
    </row>
    <row r="49" spans="1:5" ht="23.25" x14ac:dyDescent="0.25">
      <c r="A49" s="233"/>
      <c r="B49" s="105" t="s">
        <v>51</v>
      </c>
      <c r="C49" s="19">
        <v>10324000</v>
      </c>
      <c r="D49" s="19">
        <v>2175571.64</v>
      </c>
      <c r="E49" s="20">
        <f t="shared" si="0"/>
        <v>21.07295273149942</v>
      </c>
    </row>
    <row r="50" spans="1:5" x14ac:dyDescent="0.25">
      <c r="A50" s="233"/>
      <c r="B50" s="105" t="s">
        <v>52</v>
      </c>
      <c r="C50" s="19">
        <v>56025000</v>
      </c>
      <c r="D50" s="202">
        <v>6801806.8099999996</v>
      </c>
      <c r="E50" s="20">
        <f t="shared" si="0"/>
        <v>12.14066365015618</v>
      </c>
    </row>
    <row r="51" spans="1:5" x14ac:dyDescent="0.25">
      <c r="A51" s="233"/>
      <c r="B51" s="105" t="s">
        <v>53</v>
      </c>
      <c r="C51" s="19">
        <v>7000000</v>
      </c>
      <c r="D51" s="19">
        <v>4605066.76</v>
      </c>
      <c r="E51" s="20">
        <f t="shared" si="0"/>
        <v>65.786667999999992</v>
      </c>
    </row>
    <row r="52" spans="1:5" x14ac:dyDescent="0.25">
      <c r="A52" s="233"/>
      <c r="B52" s="105" t="s">
        <v>54</v>
      </c>
      <c r="C52" s="19">
        <v>678367000</v>
      </c>
      <c r="D52" s="202">
        <v>77182462.099999994</v>
      </c>
      <c r="E52" s="20">
        <f t="shared" si="0"/>
        <v>11.377685250019532</v>
      </c>
    </row>
    <row r="53" spans="1:5" x14ac:dyDescent="0.25">
      <c r="A53" s="233"/>
      <c r="B53" s="105" t="s">
        <v>36</v>
      </c>
      <c r="C53" s="19">
        <v>250000000</v>
      </c>
      <c r="D53" s="19">
        <v>1204500</v>
      </c>
      <c r="E53" s="20">
        <f t="shared" si="0"/>
        <v>0.48180000000000001</v>
      </c>
    </row>
    <row r="54" spans="1:5" x14ac:dyDescent="0.25">
      <c r="A54" s="233"/>
      <c r="B54" s="105" t="s">
        <v>55</v>
      </c>
      <c r="C54" s="19">
        <v>12450000</v>
      </c>
      <c r="D54" s="19">
        <v>845973.15</v>
      </c>
      <c r="E54" s="20">
        <f t="shared" si="0"/>
        <v>6.7949650602409637</v>
      </c>
    </row>
    <row r="55" spans="1:5" x14ac:dyDescent="0.25">
      <c r="A55" s="233"/>
      <c r="B55" s="105" t="s">
        <v>56</v>
      </c>
      <c r="C55" s="19">
        <v>25243000</v>
      </c>
      <c r="D55" s="19">
        <v>2657343.7400000002</v>
      </c>
      <c r="E55" s="20">
        <f t="shared" si="0"/>
        <v>10.527052014419839</v>
      </c>
    </row>
    <row r="56" spans="1:5" ht="29.25" customHeight="1" x14ac:dyDescent="0.25">
      <c r="A56" s="233"/>
      <c r="B56" s="105" t="s">
        <v>88</v>
      </c>
      <c r="C56" s="19">
        <v>528000000</v>
      </c>
      <c r="D56" s="19">
        <v>92742397.430000007</v>
      </c>
      <c r="E56" s="20">
        <f t="shared" si="0"/>
        <v>17.56484799810606</v>
      </c>
    </row>
    <row r="57" spans="1:5" x14ac:dyDescent="0.25">
      <c r="A57" s="233"/>
      <c r="B57" s="105" t="s">
        <v>57</v>
      </c>
      <c r="C57" s="19">
        <v>836266000</v>
      </c>
      <c r="D57" s="19">
        <v>168560250</v>
      </c>
      <c r="E57" s="20">
        <f t="shared" si="0"/>
        <v>20.156295963246144</v>
      </c>
    </row>
    <row r="58" spans="1:5" x14ac:dyDescent="0.25">
      <c r="A58" s="233"/>
      <c r="B58" s="112" t="s">
        <v>58</v>
      </c>
      <c r="C58" s="19">
        <v>800000</v>
      </c>
      <c r="D58" s="19">
        <v>20866</v>
      </c>
      <c r="E58" s="20">
        <f t="shared" si="0"/>
        <v>2.60825</v>
      </c>
    </row>
    <row r="59" spans="1:5" ht="23.25" x14ac:dyDescent="0.25">
      <c r="A59" s="233"/>
      <c r="B59" s="105" t="s">
        <v>59</v>
      </c>
      <c r="C59" s="19">
        <v>500000</v>
      </c>
      <c r="D59" s="19">
        <v>0</v>
      </c>
      <c r="E59" s="20">
        <f t="shared" si="0"/>
        <v>0</v>
      </c>
    </row>
    <row r="60" spans="1:5" x14ac:dyDescent="0.25">
      <c r="A60" s="233"/>
      <c r="B60" s="105" t="s">
        <v>12</v>
      </c>
      <c r="C60" s="19">
        <v>15500000</v>
      </c>
      <c r="D60" s="19">
        <v>0</v>
      </c>
      <c r="E60" s="20">
        <f t="shared" si="0"/>
        <v>0</v>
      </c>
    </row>
    <row r="61" spans="1:5" x14ac:dyDescent="0.25">
      <c r="A61" s="233"/>
      <c r="B61" s="113" t="s">
        <v>13</v>
      </c>
      <c r="C61" s="22">
        <v>1000000</v>
      </c>
      <c r="D61" s="22">
        <v>495876</v>
      </c>
      <c r="E61" s="23">
        <f t="shared" si="0"/>
        <v>49.587599999999995</v>
      </c>
    </row>
    <row r="62" spans="1:5" ht="15.75" thickBot="1" x14ac:dyDescent="0.3">
      <c r="A62" s="234"/>
      <c r="B62" s="89" t="s">
        <v>67</v>
      </c>
      <c r="C62" s="24">
        <v>594540000</v>
      </c>
      <c r="D62" s="24">
        <v>0</v>
      </c>
      <c r="E62" s="12">
        <f t="shared" si="0"/>
        <v>0</v>
      </c>
    </row>
    <row r="63" spans="1:5" ht="27" customHeight="1" x14ac:dyDescent="0.25">
      <c r="A63" s="117" t="s">
        <v>61</v>
      </c>
      <c r="B63" s="128" t="s">
        <v>62</v>
      </c>
      <c r="C63" s="75">
        <f>SUM(C64:C72)</f>
        <v>61442000</v>
      </c>
      <c r="D63" s="75">
        <f>SUM(D64:D72)</f>
        <v>19459132.93</v>
      </c>
      <c r="E63" s="60">
        <f t="shared" si="0"/>
        <v>31.670734888187233</v>
      </c>
    </row>
    <row r="64" spans="1:5" x14ac:dyDescent="0.25">
      <c r="A64" s="115"/>
      <c r="B64" s="112" t="s">
        <v>46</v>
      </c>
      <c r="C64" s="25">
        <v>38597000</v>
      </c>
      <c r="D64" s="25">
        <v>9145365.5899999999</v>
      </c>
      <c r="E64" s="35">
        <f t="shared" si="0"/>
        <v>23.694498510246913</v>
      </c>
    </row>
    <row r="65" spans="1:5" x14ac:dyDescent="0.25">
      <c r="A65" s="116"/>
      <c r="B65" s="105" t="s">
        <v>47</v>
      </c>
      <c r="C65" s="19">
        <v>5848000</v>
      </c>
      <c r="D65" s="19">
        <v>1385522.92</v>
      </c>
      <c r="E65" s="20">
        <f t="shared" si="0"/>
        <v>23.692252393980848</v>
      </c>
    </row>
    <row r="66" spans="1:5" x14ac:dyDescent="0.25">
      <c r="A66" s="116"/>
      <c r="B66" s="105" t="s">
        <v>50</v>
      </c>
      <c r="C66" s="19">
        <v>1077000</v>
      </c>
      <c r="D66" s="19">
        <v>238232.37</v>
      </c>
      <c r="E66" s="20">
        <f t="shared" si="0"/>
        <v>22.11999721448468</v>
      </c>
    </row>
    <row r="67" spans="1:5" ht="23.25" x14ac:dyDescent="0.25">
      <c r="A67" s="116"/>
      <c r="B67" s="105" t="s">
        <v>51</v>
      </c>
      <c r="C67" s="19">
        <v>800000</v>
      </c>
      <c r="D67" s="19">
        <v>211268</v>
      </c>
      <c r="E67" s="20">
        <f t="shared" si="0"/>
        <v>26.4085</v>
      </c>
    </row>
    <row r="68" spans="1:5" x14ac:dyDescent="0.25">
      <c r="A68" s="229"/>
      <c r="B68" s="113" t="s">
        <v>52</v>
      </c>
      <c r="C68" s="42">
        <v>20000</v>
      </c>
      <c r="D68" s="42">
        <v>0</v>
      </c>
      <c r="E68" s="20">
        <f t="shared" si="0"/>
        <v>0</v>
      </c>
    </row>
    <row r="69" spans="1:5" x14ac:dyDescent="0.25">
      <c r="A69" s="230"/>
      <c r="B69" s="113" t="s">
        <v>53</v>
      </c>
      <c r="C69" s="42">
        <v>1500000</v>
      </c>
      <c r="D69" s="42">
        <v>677740.45</v>
      </c>
      <c r="E69" s="20">
        <f t="shared" si="0"/>
        <v>45.182696666666665</v>
      </c>
    </row>
    <row r="70" spans="1:5" x14ac:dyDescent="0.25">
      <c r="A70" s="231"/>
      <c r="B70" s="106" t="s">
        <v>54</v>
      </c>
      <c r="C70" s="74">
        <v>10400000</v>
      </c>
      <c r="D70" s="74">
        <v>7801003.5999999996</v>
      </c>
      <c r="E70" s="23">
        <f t="shared" si="0"/>
        <v>75.009649999999993</v>
      </c>
    </row>
    <row r="71" spans="1:5" x14ac:dyDescent="0.25">
      <c r="A71" s="115"/>
      <c r="B71" s="105" t="s">
        <v>56</v>
      </c>
      <c r="C71" s="19">
        <v>1500000</v>
      </c>
      <c r="D71" s="19">
        <v>0</v>
      </c>
      <c r="E71" s="20">
        <f t="shared" ref="E71:E72" si="3">SUM(D71/C71*100)</f>
        <v>0</v>
      </c>
    </row>
    <row r="72" spans="1:5" ht="15.75" thickBot="1" x14ac:dyDescent="0.3">
      <c r="A72" s="109"/>
      <c r="B72" s="204" t="s">
        <v>105</v>
      </c>
      <c r="C72" s="24">
        <v>1700000</v>
      </c>
      <c r="D72" s="24">
        <v>0</v>
      </c>
      <c r="E72" s="12">
        <f t="shared" si="3"/>
        <v>0</v>
      </c>
    </row>
    <row r="73" spans="1:5" x14ac:dyDescent="0.25">
      <c r="A73" s="96" t="s">
        <v>63</v>
      </c>
      <c r="B73" s="203" t="s">
        <v>64</v>
      </c>
      <c r="C73" s="34">
        <f>SUM(C74:C82)</f>
        <v>160276000</v>
      </c>
      <c r="D73" s="34">
        <f>SUM(D74:D82)</f>
        <v>29428821.030000005</v>
      </c>
      <c r="E73" s="26">
        <f t="shared" si="0"/>
        <v>18.361339832538874</v>
      </c>
    </row>
    <row r="74" spans="1:5" ht="14.25" customHeight="1" x14ac:dyDescent="0.25">
      <c r="A74" s="119"/>
      <c r="B74" s="120" t="s">
        <v>46</v>
      </c>
      <c r="C74" s="25">
        <v>92721000</v>
      </c>
      <c r="D74" s="25">
        <v>18989042.460000001</v>
      </c>
      <c r="E74" s="35">
        <f t="shared" si="0"/>
        <v>20.479764519364547</v>
      </c>
    </row>
    <row r="75" spans="1:5" x14ac:dyDescent="0.25">
      <c r="A75" s="119"/>
      <c r="B75" s="94" t="s">
        <v>47</v>
      </c>
      <c r="C75" s="19">
        <v>13892000</v>
      </c>
      <c r="D75" s="19">
        <v>2876839.99</v>
      </c>
      <c r="E75" s="20">
        <f t="shared" si="0"/>
        <v>20.708609199539303</v>
      </c>
    </row>
    <row r="76" spans="1:5" x14ac:dyDescent="0.25">
      <c r="A76" s="119"/>
      <c r="B76" s="94" t="s">
        <v>50</v>
      </c>
      <c r="C76" s="19">
        <v>1106000</v>
      </c>
      <c r="D76" s="19">
        <v>224636.61</v>
      </c>
      <c r="E76" s="20">
        <f t="shared" si="0"/>
        <v>20.310724231464736</v>
      </c>
    </row>
    <row r="77" spans="1:5" ht="23.25" x14ac:dyDescent="0.25">
      <c r="A77" s="121"/>
      <c r="B77" s="94" t="s">
        <v>51</v>
      </c>
      <c r="C77" s="19">
        <v>22186000</v>
      </c>
      <c r="D77" s="19">
        <v>3194444.24</v>
      </c>
      <c r="E77" s="20">
        <f t="shared" si="0"/>
        <v>14.398468583791582</v>
      </c>
    </row>
    <row r="78" spans="1:5" x14ac:dyDescent="0.25">
      <c r="A78" s="121"/>
      <c r="B78" s="94" t="s">
        <v>52</v>
      </c>
      <c r="C78" s="19">
        <v>24000</v>
      </c>
      <c r="D78" s="19">
        <v>0</v>
      </c>
      <c r="E78" s="20">
        <f t="shared" si="0"/>
        <v>0</v>
      </c>
    </row>
    <row r="79" spans="1:5" x14ac:dyDescent="0.25">
      <c r="A79" s="121"/>
      <c r="B79" s="94" t="s">
        <v>53</v>
      </c>
      <c r="C79" s="19">
        <v>100000</v>
      </c>
      <c r="D79" s="19">
        <v>0</v>
      </c>
      <c r="E79" s="20">
        <f t="shared" si="0"/>
        <v>0</v>
      </c>
    </row>
    <row r="80" spans="1:5" x14ac:dyDescent="0.25">
      <c r="A80" s="122"/>
      <c r="B80" s="94" t="s">
        <v>54</v>
      </c>
      <c r="C80" s="19">
        <v>24300000</v>
      </c>
      <c r="D80" s="19">
        <v>4143857.73</v>
      </c>
      <c r="E80" s="20">
        <f t="shared" si="0"/>
        <v>17.052912469135801</v>
      </c>
    </row>
    <row r="81" spans="1:9" x14ac:dyDescent="0.25">
      <c r="A81" s="115"/>
      <c r="B81" s="105" t="s">
        <v>56</v>
      </c>
      <c r="C81" s="22">
        <v>947000</v>
      </c>
      <c r="D81" s="22">
        <v>0</v>
      </c>
      <c r="E81" s="20">
        <f t="shared" ref="E81:E129" si="4">SUM(D81/C81*100)</f>
        <v>0</v>
      </c>
    </row>
    <row r="82" spans="1:9" ht="15.75" thickBot="1" x14ac:dyDescent="0.3">
      <c r="A82" s="109"/>
      <c r="B82" s="89" t="s">
        <v>12</v>
      </c>
      <c r="C82" s="43">
        <v>5000000</v>
      </c>
      <c r="D82" s="24">
        <v>0</v>
      </c>
      <c r="E82" s="12">
        <f t="shared" si="4"/>
        <v>0</v>
      </c>
    </row>
    <row r="83" spans="1:9" ht="34.5" x14ac:dyDescent="0.25">
      <c r="A83" s="117" t="s">
        <v>20</v>
      </c>
      <c r="B83" s="118" t="s">
        <v>65</v>
      </c>
      <c r="C83" s="75">
        <f>SUM(C84:C95)</f>
        <v>3813040000</v>
      </c>
      <c r="D83" s="75">
        <f>SUM(D84:D95)</f>
        <v>264873376.19999999</v>
      </c>
      <c r="E83" s="60">
        <f t="shared" si="4"/>
        <v>6.9465144923735389</v>
      </c>
    </row>
    <row r="84" spans="1:9" ht="16.5" customHeight="1" x14ac:dyDescent="0.25">
      <c r="A84" s="235"/>
      <c r="B84" s="120" t="s">
        <v>46</v>
      </c>
      <c r="C84" s="25">
        <v>307144000</v>
      </c>
      <c r="D84" s="44">
        <v>68677790.090000004</v>
      </c>
      <c r="E84" s="35">
        <f t="shared" si="4"/>
        <v>22.360127526502225</v>
      </c>
    </row>
    <row r="85" spans="1:9" x14ac:dyDescent="0.25">
      <c r="A85" s="236"/>
      <c r="B85" s="94" t="s">
        <v>47</v>
      </c>
      <c r="C85" s="19">
        <v>45799000</v>
      </c>
      <c r="D85" s="45">
        <v>10254983.6</v>
      </c>
      <c r="E85" s="20">
        <f t="shared" si="4"/>
        <v>22.391282779099981</v>
      </c>
    </row>
    <row r="86" spans="1:9" x14ac:dyDescent="0.25">
      <c r="A86" s="236"/>
      <c r="B86" s="94" t="s">
        <v>50</v>
      </c>
      <c r="C86" s="19">
        <v>4690000</v>
      </c>
      <c r="D86" s="45">
        <v>901036.13</v>
      </c>
      <c r="E86" s="20">
        <f t="shared" si="4"/>
        <v>19.211857782515992</v>
      </c>
    </row>
    <row r="87" spans="1:9" ht="23.25" x14ac:dyDescent="0.25">
      <c r="A87" s="236"/>
      <c r="B87" s="94" t="s">
        <v>51</v>
      </c>
      <c r="C87" s="19">
        <v>2100000</v>
      </c>
      <c r="D87" s="45">
        <v>161792</v>
      </c>
      <c r="E87" s="20">
        <f t="shared" si="4"/>
        <v>7.7043809523809532</v>
      </c>
      <c r="I87" s="2"/>
    </row>
    <row r="88" spans="1:9" x14ac:dyDescent="0.25">
      <c r="A88" s="236"/>
      <c r="B88" s="94" t="s">
        <v>52</v>
      </c>
      <c r="C88" s="19">
        <v>4650000</v>
      </c>
      <c r="D88" s="45">
        <v>771553.1</v>
      </c>
      <c r="E88" s="20">
        <f t="shared" si="4"/>
        <v>16.592539784946236</v>
      </c>
    </row>
    <row r="89" spans="1:9" x14ac:dyDescent="0.25">
      <c r="A89" s="236"/>
      <c r="B89" s="94" t="s">
        <v>53</v>
      </c>
      <c r="C89" s="19">
        <v>3000000</v>
      </c>
      <c r="D89" s="45">
        <v>622721.59</v>
      </c>
      <c r="E89" s="20">
        <f t="shared" si="4"/>
        <v>20.757386333333333</v>
      </c>
    </row>
    <row r="90" spans="1:9" x14ac:dyDescent="0.25">
      <c r="A90" s="236"/>
      <c r="B90" s="94" t="s">
        <v>54</v>
      </c>
      <c r="C90" s="19">
        <v>46967000</v>
      </c>
      <c r="D90" s="45">
        <v>7747309.0300000003</v>
      </c>
      <c r="E90" s="20">
        <f t="shared" si="4"/>
        <v>16.495217982839012</v>
      </c>
    </row>
    <row r="91" spans="1:9" ht="23.25" x14ac:dyDescent="0.25">
      <c r="A91" s="236"/>
      <c r="B91" s="113" t="s">
        <v>66</v>
      </c>
      <c r="C91" s="19">
        <v>35500000</v>
      </c>
      <c r="D91" s="19">
        <v>0</v>
      </c>
      <c r="E91" s="20">
        <f t="shared" si="4"/>
        <v>0</v>
      </c>
    </row>
    <row r="92" spans="1:9" x14ac:dyDescent="0.25">
      <c r="A92" s="236"/>
      <c r="B92" s="113" t="s">
        <v>6</v>
      </c>
      <c r="C92" s="19">
        <v>3000000</v>
      </c>
      <c r="D92" s="19">
        <v>1500</v>
      </c>
      <c r="E92" s="20">
        <f t="shared" ref="E92" si="5">SUM(D92/C92*100)</f>
        <v>0.05</v>
      </c>
    </row>
    <row r="93" spans="1:9" ht="23.25" x14ac:dyDescent="0.25">
      <c r="A93" s="236"/>
      <c r="B93" s="113" t="s">
        <v>59</v>
      </c>
      <c r="C93" s="19">
        <v>59690000</v>
      </c>
      <c r="D93" s="19">
        <v>0</v>
      </c>
      <c r="E93" s="20">
        <f t="shared" si="4"/>
        <v>0</v>
      </c>
    </row>
    <row r="94" spans="1:9" x14ac:dyDescent="0.25">
      <c r="A94" s="236"/>
      <c r="B94" s="123" t="s">
        <v>12</v>
      </c>
      <c r="C94" s="22">
        <v>500000</v>
      </c>
      <c r="D94" s="46">
        <v>0</v>
      </c>
      <c r="E94" s="23">
        <f t="shared" si="4"/>
        <v>0</v>
      </c>
    </row>
    <row r="95" spans="1:9" ht="15.75" thickBot="1" x14ac:dyDescent="0.3">
      <c r="A95" s="237"/>
      <c r="B95" s="91" t="s">
        <v>67</v>
      </c>
      <c r="C95" s="24">
        <v>3300000000</v>
      </c>
      <c r="D95" s="47">
        <v>175734690.66</v>
      </c>
      <c r="E95" s="12">
        <f t="shared" si="4"/>
        <v>5.3252936563636357</v>
      </c>
    </row>
    <row r="96" spans="1:9" ht="23.25" x14ac:dyDescent="0.25">
      <c r="A96" s="96" t="s">
        <v>68</v>
      </c>
      <c r="B96" s="104" t="s">
        <v>69</v>
      </c>
      <c r="C96" s="48">
        <f>SUM(C97:C104)</f>
        <v>341455000</v>
      </c>
      <c r="D96" s="36">
        <f>SUM(D97:D104)</f>
        <v>70050812.859999999</v>
      </c>
      <c r="E96" s="26">
        <f t="shared" si="4"/>
        <v>20.51538646673793</v>
      </c>
    </row>
    <row r="97" spans="1:5" x14ac:dyDescent="0.25">
      <c r="A97" s="115"/>
      <c r="B97" s="120" t="s">
        <v>46</v>
      </c>
      <c r="C97" s="25">
        <v>244830000</v>
      </c>
      <c r="D97" s="44">
        <v>55604675.039999999</v>
      </c>
      <c r="E97" s="35">
        <f t="shared" si="4"/>
        <v>22.711544761671362</v>
      </c>
    </row>
    <row r="98" spans="1:5" x14ac:dyDescent="0.25">
      <c r="A98" s="115"/>
      <c r="B98" s="94" t="s">
        <v>47</v>
      </c>
      <c r="C98" s="19">
        <v>37092000</v>
      </c>
      <c r="D98" s="45">
        <v>8424108.2899999991</v>
      </c>
      <c r="E98" s="20">
        <f t="shared" si="4"/>
        <v>22.711388682195619</v>
      </c>
    </row>
    <row r="99" spans="1:5" x14ac:dyDescent="0.25">
      <c r="A99" s="115"/>
      <c r="B99" s="94" t="s">
        <v>50</v>
      </c>
      <c r="C99" s="19">
        <v>3433000</v>
      </c>
      <c r="D99" s="45">
        <v>899166.12</v>
      </c>
      <c r="E99" s="20">
        <f t="shared" si="4"/>
        <v>26.191847363821729</v>
      </c>
    </row>
    <row r="100" spans="1:5" ht="23.25" x14ac:dyDescent="0.25">
      <c r="A100" s="115"/>
      <c r="B100" s="94" t="s">
        <v>51</v>
      </c>
      <c r="C100" s="19">
        <v>1600000</v>
      </c>
      <c r="D100" s="45">
        <v>0</v>
      </c>
      <c r="E100" s="20">
        <f t="shared" si="4"/>
        <v>0</v>
      </c>
    </row>
    <row r="101" spans="1:5" x14ac:dyDescent="0.25">
      <c r="A101" s="115"/>
      <c r="B101" s="94" t="s">
        <v>52</v>
      </c>
      <c r="C101" s="19">
        <v>24000000</v>
      </c>
      <c r="D101" s="45">
        <v>1190198.77</v>
      </c>
      <c r="E101" s="20">
        <f t="shared" si="4"/>
        <v>4.9591615416666661</v>
      </c>
    </row>
    <row r="102" spans="1:5" x14ac:dyDescent="0.25">
      <c r="A102" s="115"/>
      <c r="B102" s="94" t="s">
        <v>53</v>
      </c>
      <c r="C102" s="19">
        <v>1100000</v>
      </c>
      <c r="D102" s="45">
        <v>0</v>
      </c>
      <c r="E102" s="20">
        <f t="shared" si="4"/>
        <v>0</v>
      </c>
    </row>
    <row r="103" spans="1:5" x14ac:dyDescent="0.25">
      <c r="A103" s="122"/>
      <c r="B103" s="113" t="s">
        <v>54</v>
      </c>
      <c r="C103" s="22">
        <v>4400000</v>
      </c>
      <c r="D103" s="46">
        <v>684395.12</v>
      </c>
      <c r="E103" s="20">
        <f t="shared" si="4"/>
        <v>15.554434545454546</v>
      </c>
    </row>
    <row r="104" spans="1:5" ht="15.75" thickBot="1" x14ac:dyDescent="0.3">
      <c r="A104" s="109"/>
      <c r="B104" s="89" t="s">
        <v>6</v>
      </c>
      <c r="C104" s="24">
        <v>25000000</v>
      </c>
      <c r="D104" s="24">
        <v>3248269.52</v>
      </c>
      <c r="E104" s="12">
        <f t="shared" si="4"/>
        <v>12.99307808</v>
      </c>
    </row>
    <row r="105" spans="1:5" ht="23.25" x14ac:dyDescent="0.25">
      <c r="A105" s="124">
        <v>4008</v>
      </c>
      <c r="B105" s="104" t="s">
        <v>90</v>
      </c>
      <c r="C105" s="56">
        <f>SUM(C106:C106)</f>
        <v>317000000</v>
      </c>
      <c r="D105" s="56">
        <f>SUM(D106:D106)</f>
        <v>0</v>
      </c>
      <c r="E105" s="26">
        <f t="shared" si="4"/>
        <v>0</v>
      </c>
    </row>
    <row r="106" spans="1:5" ht="15.75" thickBot="1" x14ac:dyDescent="0.3">
      <c r="A106" s="126"/>
      <c r="B106" s="89" t="s">
        <v>13</v>
      </c>
      <c r="C106" s="55">
        <v>317000000</v>
      </c>
      <c r="D106" s="49">
        <v>0</v>
      </c>
      <c r="E106" s="58">
        <f t="shared" si="4"/>
        <v>0</v>
      </c>
    </row>
    <row r="107" spans="1:5" ht="23.25" x14ac:dyDescent="0.25">
      <c r="A107" s="127">
        <v>4009</v>
      </c>
      <c r="B107" s="128" t="s">
        <v>91</v>
      </c>
      <c r="C107" s="59">
        <f>SUM(C108:C109)</f>
        <v>142001000</v>
      </c>
      <c r="D107" s="59">
        <f>SUM(D108:D109)</f>
        <v>2417758.0699999998</v>
      </c>
      <c r="E107" s="60">
        <f t="shared" si="4"/>
        <v>1.7026345377849452</v>
      </c>
    </row>
    <row r="108" spans="1:5" x14ac:dyDescent="0.25">
      <c r="A108" s="238"/>
      <c r="B108" s="129" t="s">
        <v>54</v>
      </c>
      <c r="C108" s="51">
        <v>24000000</v>
      </c>
      <c r="D108" s="54">
        <v>2417758.0699999998</v>
      </c>
      <c r="E108" s="20">
        <f t="shared" ref="E108:E118" si="6">SUM(D108/C108*100)</f>
        <v>10.073991958333332</v>
      </c>
    </row>
    <row r="109" spans="1:5" ht="15.75" thickBot="1" x14ac:dyDescent="0.3">
      <c r="A109" s="239"/>
      <c r="B109" s="130" t="s">
        <v>13</v>
      </c>
      <c r="C109" s="55">
        <v>118001000</v>
      </c>
      <c r="D109" s="55">
        <v>0</v>
      </c>
      <c r="E109" s="12"/>
    </row>
    <row r="110" spans="1:5" x14ac:dyDescent="0.25">
      <c r="A110" s="127">
        <v>4014</v>
      </c>
      <c r="B110" s="128" t="s">
        <v>99</v>
      </c>
      <c r="C110" s="59">
        <f>SUM(C111:C119)</f>
        <v>330641000</v>
      </c>
      <c r="D110" s="59">
        <f>SUM(D111:D119)</f>
        <v>53323895.5</v>
      </c>
      <c r="E110" s="60">
        <f t="shared" si="6"/>
        <v>16.127429901312905</v>
      </c>
    </row>
    <row r="111" spans="1:5" x14ac:dyDescent="0.25">
      <c r="A111" s="226"/>
      <c r="B111" s="113" t="s">
        <v>52</v>
      </c>
      <c r="C111" s="19">
        <v>120000</v>
      </c>
      <c r="D111" s="19">
        <v>0</v>
      </c>
      <c r="E111" s="20">
        <f t="shared" si="6"/>
        <v>0</v>
      </c>
    </row>
    <row r="112" spans="1:5" x14ac:dyDescent="0.25">
      <c r="A112" s="227"/>
      <c r="B112" s="113" t="s">
        <v>53</v>
      </c>
      <c r="C112" s="19">
        <v>360000</v>
      </c>
      <c r="D112" s="19">
        <v>0</v>
      </c>
      <c r="E112" s="20">
        <f t="shared" si="6"/>
        <v>0</v>
      </c>
    </row>
    <row r="113" spans="1:9" x14ac:dyDescent="0.25">
      <c r="A113" s="227"/>
      <c r="B113" s="113" t="s">
        <v>54</v>
      </c>
      <c r="C113" s="19">
        <v>271721000</v>
      </c>
      <c r="D113" s="19">
        <v>43891455.5</v>
      </c>
      <c r="E113" s="20">
        <f>SUM(D113/C113*100)</f>
        <v>16.153133361057851</v>
      </c>
    </row>
    <row r="114" spans="1:9" x14ac:dyDescent="0.25">
      <c r="A114" s="227"/>
      <c r="B114" s="129" t="s">
        <v>36</v>
      </c>
      <c r="C114" s="51">
        <v>6000000</v>
      </c>
      <c r="D114" s="54">
        <v>0</v>
      </c>
      <c r="E114" s="20">
        <f t="shared" si="6"/>
        <v>0</v>
      </c>
    </row>
    <row r="115" spans="1:9" x14ac:dyDescent="0.25">
      <c r="A115" s="227"/>
      <c r="B115" s="113" t="s">
        <v>55</v>
      </c>
      <c r="C115" s="19">
        <v>120000</v>
      </c>
      <c r="D115" s="19">
        <v>0</v>
      </c>
      <c r="E115" s="20">
        <f t="shared" si="6"/>
        <v>0</v>
      </c>
    </row>
    <row r="116" spans="1:9" x14ac:dyDescent="0.25">
      <c r="A116" s="227"/>
      <c r="B116" s="113" t="s">
        <v>56</v>
      </c>
      <c r="C116" s="19">
        <v>480000</v>
      </c>
      <c r="D116" s="19">
        <v>0</v>
      </c>
      <c r="E116" s="20">
        <f t="shared" ref="E116" si="7">SUM(D116/C116*100)</f>
        <v>0</v>
      </c>
    </row>
    <row r="117" spans="1:9" ht="23.25" x14ac:dyDescent="0.25">
      <c r="A117" s="227"/>
      <c r="B117" s="129" t="s">
        <v>66</v>
      </c>
      <c r="C117" s="51">
        <v>600000</v>
      </c>
      <c r="D117" s="51">
        <v>0</v>
      </c>
      <c r="E117" s="20">
        <f t="shared" si="6"/>
        <v>0</v>
      </c>
    </row>
    <row r="118" spans="1:9" x14ac:dyDescent="0.25">
      <c r="A118" s="227"/>
      <c r="B118" s="129" t="s">
        <v>12</v>
      </c>
      <c r="C118" s="51">
        <v>26640000</v>
      </c>
      <c r="D118" s="51">
        <v>0</v>
      </c>
      <c r="E118" s="20">
        <f t="shared" si="6"/>
        <v>0</v>
      </c>
    </row>
    <row r="119" spans="1:9" ht="15.75" thickBot="1" x14ac:dyDescent="0.3">
      <c r="A119" s="227"/>
      <c r="B119" s="131" t="s">
        <v>13</v>
      </c>
      <c r="C119" s="57">
        <v>24600000</v>
      </c>
      <c r="D119" s="57">
        <v>9432440</v>
      </c>
      <c r="E119" s="23"/>
    </row>
    <row r="120" spans="1:9" ht="23.25" x14ac:dyDescent="0.25">
      <c r="A120" s="124">
        <v>5014</v>
      </c>
      <c r="B120" s="125" t="s">
        <v>98</v>
      </c>
      <c r="C120" s="79">
        <f>SUM(C121:C122)</f>
        <v>2000000000</v>
      </c>
      <c r="D120" s="79">
        <f>SUM(D121:D122)</f>
        <v>288124996.13999999</v>
      </c>
      <c r="E120" s="60">
        <f t="shared" si="4"/>
        <v>14.406249806999998</v>
      </c>
    </row>
    <row r="121" spans="1:9" x14ac:dyDescent="0.25">
      <c r="A121" s="132"/>
      <c r="B121" s="133" t="s">
        <v>54</v>
      </c>
      <c r="C121" s="81">
        <v>1881000000</v>
      </c>
      <c r="D121" s="81">
        <v>288124996.13999999</v>
      </c>
      <c r="E121" s="35">
        <f t="shared" si="4"/>
        <v>15.317649980861242</v>
      </c>
    </row>
    <row r="122" spans="1:9" ht="15.75" thickBot="1" x14ac:dyDescent="0.3">
      <c r="A122" s="132"/>
      <c r="B122" s="106" t="s">
        <v>12</v>
      </c>
      <c r="C122" s="57">
        <v>119000000</v>
      </c>
      <c r="D122" s="57">
        <v>0</v>
      </c>
      <c r="E122" s="41">
        <f t="shared" si="4"/>
        <v>0</v>
      </c>
    </row>
    <row r="123" spans="1:9" ht="15.75" thickBot="1" x14ac:dyDescent="0.3">
      <c r="A123" s="206">
        <v>5015</v>
      </c>
      <c r="B123" s="207" t="s">
        <v>70</v>
      </c>
      <c r="C123" s="208">
        <f>SUM(C124:C126)</f>
        <v>192001000</v>
      </c>
      <c r="D123" s="208">
        <f>SUM(D124:D126)</f>
        <v>23846040</v>
      </c>
      <c r="E123" s="209">
        <f t="shared" si="4"/>
        <v>12.419747813813469</v>
      </c>
    </row>
    <row r="124" spans="1:9" x14ac:dyDescent="0.25">
      <c r="A124" s="132"/>
      <c r="B124" s="205" t="s">
        <v>54</v>
      </c>
      <c r="C124" s="53">
        <v>99000000</v>
      </c>
      <c r="D124" s="81">
        <v>23846040</v>
      </c>
      <c r="E124" s="35">
        <f t="shared" ref="E124:E125" si="8">SUM(D124/C124*100)</f>
        <v>24.086909090909092</v>
      </c>
      <c r="I124" s="1"/>
    </row>
    <row r="125" spans="1:9" x14ac:dyDescent="0.25">
      <c r="A125" s="132"/>
      <c r="B125" s="129" t="s">
        <v>12</v>
      </c>
      <c r="C125" s="51">
        <v>1000</v>
      </c>
      <c r="D125" s="50">
        <v>0</v>
      </c>
      <c r="E125" s="35">
        <f t="shared" si="8"/>
        <v>0</v>
      </c>
      <c r="I125" s="1"/>
    </row>
    <row r="126" spans="1:9" ht="15.75" thickBot="1" x14ac:dyDescent="0.3">
      <c r="A126" s="109"/>
      <c r="B126" s="89" t="s">
        <v>13</v>
      </c>
      <c r="C126" s="55">
        <v>93000000</v>
      </c>
      <c r="D126" s="55">
        <v>0</v>
      </c>
      <c r="E126" s="12">
        <f t="shared" si="4"/>
        <v>0</v>
      </c>
    </row>
    <row r="127" spans="1:9" x14ac:dyDescent="0.25">
      <c r="A127" s="135">
        <v>5016</v>
      </c>
      <c r="B127" s="128" t="s">
        <v>81</v>
      </c>
      <c r="C127" s="61">
        <f>SUM(C128:C128)</f>
        <v>65000000</v>
      </c>
      <c r="D127" s="59">
        <f>SUM(D128:D128)</f>
        <v>13140673.550000001</v>
      </c>
      <c r="E127" s="60">
        <f t="shared" si="4"/>
        <v>20.216420846153849</v>
      </c>
    </row>
    <row r="128" spans="1:9" ht="15.75" thickBot="1" x14ac:dyDescent="0.3">
      <c r="A128" s="210"/>
      <c r="B128" s="130" t="s">
        <v>54</v>
      </c>
      <c r="C128" s="55">
        <v>65000000</v>
      </c>
      <c r="D128" s="211">
        <v>13140673.550000001</v>
      </c>
      <c r="E128" s="12">
        <f t="shared" si="4"/>
        <v>20.216420846153849</v>
      </c>
    </row>
    <row r="129" spans="1:5" ht="23.25" x14ac:dyDescent="0.25">
      <c r="A129" s="136">
        <v>5017</v>
      </c>
      <c r="B129" s="114" t="s">
        <v>82</v>
      </c>
      <c r="C129" s="56">
        <f>SUM(C130:C132)</f>
        <v>2048001000</v>
      </c>
      <c r="D129" s="56">
        <f>SUM(D130:D132)</f>
        <v>153073625.75999999</v>
      </c>
      <c r="E129" s="26">
        <f t="shared" si="4"/>
        <v>7.4742944832546465</v>
      </c>
    </row>
    <row r="130" spans="1:5" x14ac:dyDescent="0.25">
      <c r="A130" s="122"/>
      <c r="B130" s="129" t="s">
        <v>54</v>
      </c>
      <c r="C130" s="54">
        <v>434000000</v>
      </c>
      <c r="D130" s="53">
        <v>79549625.760000005</v>
      </c>
      <c r="E130" s="35">
        <f t="shared" ref="E130:E137" si="9">SUM(D130/C130*100)</f>
        <v>18.329406857142857</v>
      </c>
    </row>
    <row r="131" spans="1:5" x14ac:dyDescent="0.25">
      <c r="A131" s="122"/>
      <c r="B131" s="113" t="s">
        <v>12</v>
      </c>
      <c r="C131" s="62">
        <v>1000</v>
      </c>
      <c r="D131" s="57">
        <v>0</v>
      </c>
      <c r="E131" s="20">
        <f t="shared" si="9"/>
        <v>0</v>
      </c>
    </row>
    <row r="132" spans="1:5" ht="15.75" thickBot="1" x14ac:dyDescent="0.3">
      <c r="A132" s="137"/>
      <c r="B132" s="110" t="s">
        <v>13</v>
      </c>
      <c r="C132" s="63">
        <v>1614000000</v>
      </c>
      <c r="D132" s="55">
        <v>73524000</v>
      </c>
      <c r="E132" s="12">
        <f t="shared" si="9"/>
        <v>4.5553903345724907</v>
      </c>
    </row>
    <row r="133" spans="1:5" x14ac:dyDescent="0.25">
      <c r="A133" s="136">
        <v>5018</v>
      </c>
      <c r="B133" s="114" t="s">
        <v>83</v>
      </c>
      <c r="C133" s="56">
        <f>SUM(C134:C134)</f>
        <v>20000000</v>
      </c>
      <c r="D133" s="64">
        <f>SUM(D134:D134)</f>
        <v>0</v>
      </c>
      <c r="E133" s="26">
        <f t="shared" si="9"/>
        <v>0</v>
      </c>
    </row>
    <row r="134" spans="1:5" ht="15.75" thickBot="1" x14ac:dyDescent="0.3">
      <c r="A134" s="137"/>
      <c r="B134" s="89" t="s">
        <v>13</v>
      </c>
      <c r="C134" s="65">
        <v>20000000</v>
      </c>
      <c r="D134" s="39">
        <v>0</v>
      </c>
      <c r="E134" s="58">
        <f t="shared" si="9"/>
        <v>0</v>
      </c>
    </row>
    <row r="135" spans="1:5" ht="23.25" x14ac:dyDescent="0.25">
      <c r="A135" s="134">
        <v>5020</v>
      </c>
      <c r="B135" s="104" t="s">
        <v>85</v>
      </c>
      <c r="C135" s="56">
        <f>SUM(C136:C136)</f>
        <v>453000000</v>
      </c>
      <c r="D135" s="64">
        <f>SUM(D136:D136)</f>
        <v>0</v>
      </c>
      <c r="E135" s="26">
        <f t="shared" si="9"/>
        <v>0</v>
      </c>
    </row>
    <row r="136" spans="1:5" ht="15.75" thickBot="1" x14ac:dyDescent="0.3">
      <c r="A136" s="109"/>
      <c r="B136" s="138" t="s">
        <v>13</v>
      </c>
      <c r="C136" s="55">
        <v>453000000</v>
      </c>
      <c r="D136" s="55">
        <v>0</v>
      </c>
      <c r="E136" s="12">
        <f t="shared" si="9"/>
        <v>0</v>
      </c>
    </row>
    <row r="137" spans="1:5" ht="23.25" x14ac:dyDescent="0.25">
      <c r="A137" s="124">
        <v>5021</v>
      </c>
      <c r="B137" s="125" t="s">
        <v>89</v>
      </c>
      <c r="C137" s="61">
        <f>SUM(C138:C139)</f>
        <v>65000000</v>
      </c>
      <c r="D137" s="61">
        <f>SUM(D138:D139)</f>
        <v>6024927.75</v>
      </c>
      <c r="E137" s="60">
        <f t="shared" si="9"/>
        <v>9.2691196153846143</v>
      </c>
    </row>
    <row r="138" spans="1:5" x14ac:dyDescent="0.25">
      <c r="A138" s="139"/>
      <c r="B138" s="148" t="s">
        <v>104</v>
      </c>
      <c r="C138" s="52">
        <v>15000000</v>
      </c>
      <c r="D138" s="52">
        <v>6024927.75</v>
      </c>
      <c r="E138" s="41">
        <f>SUM(D138/C138*100)</f>
        <v>40.166184999999999</v>
      </c>
    </row>
    <row r="139" spans="1:5" ht="15.75" thickBot="1" x14ac:dyDescent="0.3">
      <c r="A139" s="126"/>
      <c r="B139" s="110" t="s">
        <v>12</v>
      </c>
      <c r="C139" s="82">
        <v>50000000</v>
      </c>
      <c r="D139" s="82">
        <v>0</v>
      </c>
      <c r="E139" s="58">
        <f>SUM(D139/C139*100)</f>
        <v>0</v>
      </c>
    </row>
    <row r="140" spans="1:5" ht="23.25" x14ac:dyDescent="0.25">
      <c r="A140" s="124">
        <v>5022</v>
      </c>
      <c r="B140" s="125" t="s">
        <v>100</v>
      </c>
      <c r="C140" s="61">
        <f>SUM(C141:C141)</f>
        <v>93000000</v>
      </c>
      <c r="D140" s="61">
        <f>SUM(D141:D141)</f>
        <v>13161290.33</v>
      </c>
      <c r="E140" s="60">
        <f t="shared" ref="E140:E153" si="10">SUM(D140/C140*100)</f>
        <v>14.151925086021505</v>
      </c>
    </row>
    <row r="141" spans="1:5" ht="15.75" thickBot="1" x14ac:dyDescent="0.3">
      <c r="A141" s="140"/>
      <c r="B141" s="130" t="s">
        <v>54</v>
      </c>
      <c r="C141" s="211">
        <v>93000000</v>
      </c>
      <c r="D141" s="211">
        <v>13161290.33</v>
      </c>
      <c r="E141" s="72">
        <f t="shared" si="10"/>
        <v>14.151925086021505</v>
      </c>
    </row>
    <row r="142" spans="1:5" x14ac:dyDescent="0.25">
      <c r="A142" s="134">
        <v>5028</v>
      </c>
      <c r="B142" s="104" t="s">
        <v>96</v>
      </c>
      <c r="C142" s="64">
        <f>C143</f>
        <v>1000000</v>
      </c>
      <c r="D142" s="64">
        <f>D143</f>
        <v>0</v>
      </c>
      <c r="E142" s="26">
        <f t="shared" si="10"/>
        <v>0</v>
      </c>
    </row>
    <row r="143" spans="1:5" ht="15.75" thickBot="1" x14ac:dyDescent="0.3">
      <c r="A143" s="140"/>
      <c r="B143" s="138" t="s">
        <v>13</v>
      </c>
      <c r="C143" s="39">
        <v>1000000</v>
      </c>
      <c r="D143" s="39">
        <v>0</v>
      </c>
      <c r="E143" s="12">
        <f t="shared" si="10"/>
        <v>0</v>
      </c>
    </row>
    <row r="144" spans="1:5" ht="23.25" x14ac:dyDescent="0.25">
      <c r="A144" s="127">
        <v>7095</v>
      </c>
      <c r="B144" s="141" t="s">
        <v>101</v>
      </c>
      <c r="C144" s="83">
        <f>SUM(C145:C153)</f>
        <v>98781000</v>
      </c>
      <c r="D144" s="83">
        <f>SUM(D145:D153)</f>
        <v>16709372.449999999</v>
      </c>
      <c r="E144" s="84">
        <f t="shared" si="10"/>
        <v>16.915573288385417</v>
      </c>
    </row>
    <row r="145" spans="1:8" x14ac:dyDescent="0.25">
      <c r="A145" s="226"/>
      <c r="B145" s="113" t="s">
        <v>52</v>
      </c>
      <c r="C145" s="19">
        <v>838000</v>
      </c>
      <c r="D145" s="19">
        <v>0</v>
      </c>
      <c r="E145" s="27">
        <f t="shared" si="10"/>
        <v>0</v>
      </c>
    </row>
    <row r="146" spans="1:8" x14ac:dyDescent="0.25">
      <c r="A146" s="227"/>
      <c r="B146" s="113" t="s">
        <v>53</v>
      </c>
      <c r="C146" s="19">
        <v>3185000</v>
      </c>
      <c r="D146" s="19">
        <v>0</v>
      </c>
      <c r="E146" s="27">
        <f t="shared" si="10"/>
        <v>0</v>
      </c>
    </row>
    <row r="147" spans="1:8" x14ac:dyDescent="0.25">
      <c r="A147" s="227"/>
      <c r="B147" s="113" t="s">
        <v>54</v>
      </c>
      <c r="C147" s="19">
        <v>91576000</v>
      </c>
      <c r="D147" s="19">
        <v>16709372.449999999</v>
      </c>
      <c r="E147" s="27">
        <f t="shared" si="10"/>
        <v>18.246453710579193</v>
      </c>
    </row>
    <row r="148" spans="1:8" x14ac:dyDescent="0.25">
      <c r="A148" s="227"/>
      <c r="B148" s="129" t="s">
        <v>36</v>
      </c>
      <c r="C148" s="51">
        <v>472000</v>
      </c>
      <c r="D148" s="54">
        <v>0</v>
      </c>
      <c r="E148" s="27">
        <f t="shared" si="10"/>
        <v>0</v>
      </c>
    </row>
    <row r="149" spans="1:8" x14ac:dyDescent="0.25">
      <c r="A149" s="227"/>
      <c r="B149" s="113" t="s">
        <v>55</v>
      </c>
      <c r="C149" s="19">
        <v>236000</v>
      </c>
      <c r="D149" s="19">
        <v>0</v>
      </c>
      <c r="E149" s="27">
        <f t="shared" si="10"/>
        <v>0</v>
      </c>
    </row>
    <row r="150" spans="1:8" x14ac:dyDescent="0.25">
      <c r="A150" s="227"/>
      <c r="B150" s="113" t="s">
        <v>56</v>
      </c>
      <c r="C150" s="19">
        <v>991000</v>
      </c>
      <c r="D150" s="19">
        <v>0</v>
      </c>
      <c r="E150" s="27">
        <f t="shared" si="10"/>
        <v>0</v>
      </c>
    </row>
    <row r="151" spans="1:8" ht="23.25" x14ac:dyDescent="0.25">
      <c r="A151" s="227"/>
      <c r="B151" s="129" t="s">
        <v>66</v>
      </c>
      <c r="C151" s="51">
        <v>397000</v>
      </c>
      <c r="D151" s="51">
        <v>0</v>
      </c>
      <c r="E151" s="27">
        <f t="shared" si="10"/>
        <v>0</v>
      </c>
    </row>
    <row r="152" spans="1:8" x14ac:dyDescent="0.25">
      <c r="A152" s="227"/>
      <c r="B152" s="129" t="s">
        <v>12</v>
      </c>
      <c r="C152" s="51">
        <v>920000</v>
      </c>
      <c r="D152" s="51">
        <v>0</v>
      </c>
      <c r="E152" s="27">
        <f t="shared" si="10"/>
        <v>0</v>
      </c>
    </row>
    <row r="153" spans="1:8" ht="15.75" thickBot="1" x14ac:dyDescent="0.3">
      <c r="A153" s="228"/>
      <c r="B153" s="130" t="s">
        <v>13</v>
      </c>
      <c r="C153" s="55">
        <v>166000</v>
      </c>
      <c r="D153" s="55">
        <v>0</v>
      </c>
      <c r="E153" s="80">
        <f t="shared" si="10"/>
        <v>0</v>
      </c>
    </row>
    <row r="154" spans="1:8" x14ac:dyDescent="0.25">
      <c r="A154" s="134">
        <v>7096</v>
      </c>
      <c r="B154" s="104" t="s">
        <v>102</v>
      </c>
      <c r="C154" s="64">
        <f>C155</f>
        <v>4500000000</v>
      </c>
      <c r="D154" s="64">
        <f>D155</f>
        <v>0</v>
      </c>
      <c r="E154" s="26">
        <f t="shared" ref="E154:E155" si="11">SUM(D154/C154*100)</f>
        <v>0</v>
      </c>
    </row>
    <row r="155" spans="1:8" ht="15.75" thickBot="1" x14ac:dyDescent="0.3">
      <c r="A155" s="140"/>
      <c r="B155" s="138" t="s">
        <v>94</v>
      </c>
      <c r="C155" s="39">
        <v>4500000000</v>
      </c>
      <c r="D155" s="39">
        <v>0</v>
      </c>
      <c r="E155" s="12">
        <f t="shared" si="11"/>
        <v>0</v>
      </c>
    </row>
    <row r="156" spans="1:8" s="198" customFormat="1" ht="26.25" thickBot="1" x14ac:dyDescent="0.3">
      <c r="A156" s="194">
        <v>2302</v>
      </c>
      <c r="B156" s="188" t="s">
        <v>71</v>
      </c>
      <c r="C156" s="185">
        <f>C157</f>
        <v>87796000</v>
      </c>
      <c r="D156" s="185">
        <f>D157</f>
        <v>18154595.589999996</v>
      </c>
      <c r="E156" s="190">
        <f>D156/C156*100</f>
        <v>20.678157991252444</v>
      </c>
    </row>
    <row r="157" spans="1:8" x14ac:dyDescent="0.25">
      <c r="A157" s="117" t="s">
        <v>34</v>
      </c>
      <c r="B157" s="128" t="s">
        <v>72</v>
      </c>
      <c r="C157" s="75">
        <f>SUM(C158:C164)</f>
        <v>87796000</v>
      </c>
      <c r="D157" s="75">
        <f>SUM(D158:D163)</f>
        <v>18154595.589999996</v>
      </c>
      <c r="E157" s="222">
        <f t="shared" ref="E157:E182" si="12">SUM(D157/C157*100)</f>
        <v>20.678157991252444</v>
      </c>
    </row>
    <row r="158" spans="1:8" x14ac:dyDescent="0.25">
      <c r="A158" s="142"/>
      <c r="B158" s="105" t="s">
        <v>46</v>
      </c>
      <c r="C158" s="51">
        <v>62199000</v>
      </c>
      <c r="D158" s="19">
        <v>15136988.1</v>
      </c>
      <c r="E158" s="16">
        <f t="shared" si="12"/>
        <v>24.336384990112382</v>
      </c>
    </row>
    <row r="159" spans="1:8" x14ac:dyDescent="0.25">
      <c r="A159" s="115"/>
      <c r="B159" s="113" t="s">
        <v>47</v>
      </c>
      <c r="C159" s="51">
        <v>9424000</v>
      </c>
      <c r="D159" s="19">
        <v>2293253.71</v>
      </c>
      <c r="E159" s="16">
        <f>SUM(D159/C159*100)</f>
        <v>24.334186226655348</v>
      </c>
    </row>
    <row r="160" spans="1:8" x14ac:dyDescent="0.25">
      <c r="A160" s="143"/>
      <c r="B160" s="105" t="s">
        <v>50</v>
      </c>
      <c r="C160" s="66">
        <v>928000</v>
      </c>
      <c r="D160" s="66">
        <v>127710.49</v>
      </c>
      <c r="E160" s="16">
        <f t="shared" si="12"/>
        <v>13.761906249999999</v>
      </c>
      <c r="H160" s="1"/>
    </row>
    <row r="161" spans="1:5" ht="23.25" x14ac:dyDescent="0.25">
      <c r="A161" s="143"/>
      <c r="B161" s="105" t="s">
        <v>51</v>
      </c>
      <c r="C161" s="66">
        <v>992000</v>
      </c>
      <c r="D161" s="66">
        <v>211268</v>
      </c>
      <c r="E161" s="16">
        <f t="shared" si="12"/>
        <v>21.297177419354838</v>
      </c>
    </row>
    <row r="162" spans="1:5" x14ac:dyDescent="0.25">
      <c r="A162" s="144"/>
      <c r="B162" s="105" t="s">
        <v>53</v>
      </c>
      <c r="C162" s="51">
        <v>2000000</v>
      </c>
      <c r="D162" s="51">
        <v>0</v>
      </c>
      <c r="E162" s="16">
        <f t="shared" si="12"/>
        <v>0</v>
      </c>
    </row>
    <row r="163" spans="1:5" x14ac:dyDescent="0.25">
      <c r="A163" s="144"/>
      <c r="B163" s="113" t="s">
        <v>54</v>
      </c>
      <c r="C163" s="51">
        <v>12000000</v>
      </c>
      <c r="D163" s="51">
        <v>385375.29</v>
      </c>
      <c r="E163" s="16">
        <f>SUM(D163/C163*100)</f>
        <v>3.2114607499999996</v>
      </c>
    </row>
    <row r="164" spans="1:5" ht="15.75" thickBot="1" x14ac:dyDescent="0.3">
      <c r="A164" s="223"/>
      <c r="B164" s="213" t="s">
        <v>109</v>
      </c>
      <c r="C164" s="55">
        <v>253000</v>
      </c>
      <c r="D164" s="224">
        <v>0</v>
      </c>
      <c r="E164" s="80">
        <f>SUM(D164/C164*100)</f>
        <v>0</v>
      </c>
    </row>
    <row r="165" spans="1:5" s="187" customFormat="1" ht="26.25" thickBot="1" x14ac:dyDescent="0.3">
      <c r="A165" s="221">
        <v>2303</v>
      </c>
      <c r="B165" s="218" t="s">
        <v>73</v>
      </c>
      <c r="C165" s="219">
        <f>C166</f>
        <v>45730000</v>
      </c>
      <c r="D165" s="219">
        <f>D166</f>
        <v>9612697.8399999999</v>
      </c>
      <c r="E165" s="220">
        <f>D165/C165*100</f>
        <v>21.020550710693197</v>
      </c>
    </row>
    <row r="166" spans="1:5" x14ac:dyDescent="0.25">
      <c r="A166" s="96" t="s">
        <v>34</v>
      </c>
      <c r="B166" s="114" t="s">
        <v>74</v>
      </c>
      <c r="C166" s="34">
        <f>SUM(C167:C172)</f>
        <v>45730000</v>
      </c>
      <c r="D166" s="34">
        <f>SUM(D167:D172)</f>
        <v>9612697.8399999999</v>
      </c>
      <c r="E166" s="14">
        <f t="shared" si="12"/>
        <v>21.020550710693197</v>
      </c>
    </row>
    <row r="167" spans="1:5" x14ac:dyDescent="0.25">
      <c r="A167" s="115"/>
      <c r="B167" s="113" t="s">
        <v>46</v>
      </c>
      <c r="C167" s="19">
        <v>35852000</v>
      </c>
      <c r="D167" s="19">
        <v>7895038.3399999999</v>
      </c>
      <c r="E167" s="20">
        <f t="shared" si="12"/>
        <v>22.021193629365168</v>
      </c>
    </row>
    <row r="168" spans="1:5" x14ac:dyDescent="0.25">
      <c r="A168" s="143"/>
      <c r="B168" s="113" t="s">
        <v>47</v>
      </c>
      <c r="C168" s="67">
        <v>5432000</v>
      </c>
      <c r="D168" s="67">
        <v>1196098.3400000001</v>
      </c>
      <c r="E168" s="20">
        <f t="shared" si="12"/>
        <v>22.019483431516935</v>
      </c>
    </row>
    <row r="169" spans="1:5" x14ac:dyDescent="0.25">
      <c r="A169" s="115"/>
      <c r="B169" s="113" t="s">
        <v>50</v>
      </c>
      <c r="C169" s="51">
        <v>422000</v>
      </c>
      <c r="D169" s="19">
        <v>58605.25</v>
      </c>
      <c r="E169" s="20">
        <f t="shared" si="12"/>
        <v>13.887499999999999</v>
      </c>
    </row>
    <row r="170" spans="1:5" ht="23.25" x14ac:dyDescent="0.25">
      <c r="A170" s="115"/>
      <c r="B170" s="105" t="s">
        <v>87</v>
      </c>
      <c r="C170" s="51">
        <v>524000</v>
      </c>
      <c r="D170" s="19">
        <v>0</v>
      </c>
      <c r="E170" s="20">
        <f t="shared" si="12"/>
        <v>0</v>
      </c>
    </row>
    <row r="171" spans="1:5" x14ac:dyDescent="0.25">
      <c r="A171" s="115"/>
      <c r="B171" s="113" t="s">
        <v>53</v>
      </c>
      <c r="C171" s="51">
        <v>2000000</v>
      </c>
      <c r="D171" s="19">
        <v>462955.91</v>
      </c>
      <c r="E171" s="20">
        <f t="shared" si="12"/>
        <v>23.147795499999997</v>
      </c>
    </row>
    <row r="172" spans="1:5" ht="15.75" thickBot="1" x14ac:dyDescent="0.3">
      <c r="A172" s="115"/>
      <c r="B172" s="199" t="s">
        <v>54</v>
      </c>
      <c r="C172" s="57">
        <v>1500000</v>
      </c>
      <c r="D172" s="22">
        <v>0</v>
      </c>
      <c r="E172" s="23">
        <f t="shared" si="12"/>
        <v>0</v>
      </c>
    </row>
    <row r="173" spans="1:5" s="201" customFormat="1" ht="22.5" customHeight="1" thickBot="1" x14ac:dyDescent="0.3">
      <c r="A173" s="194">
        <v>2402</v>
      </c>
      <c r="B173" s="225" t="s">
        <v>75</v>
      </c>
      <c r="C173" s="192">
        <f>C174+C180+C182+C184</f>
        <v>33242899000</v>
      </c>
      <c r="D173" s="192">
        <f>D174+D180+D182+D184</f>
        <v>768286208.52999997</v>
      </c>
      <c r="E173" s="190">
        <f>D173/C173*100</f>
        <v>2.3111287873238733</v>
      </c>
    </row>
    <row r="174" spans="1:5" ht="23.25" x14ac:dyDescent="0.25">
      <c r="A174" s="200">
        <v>4002</v>
      </c>
      <c r="B174" s="104" t="s">
        <v>84</v>
      </c>
      <c r="C174" s="56">
        <f>SUM(C175:C179)</f>
        <v>2852008000</v>
      </c>
      <c r="D174" s="56">
        <f>SUM(D175:D178)</f>
        <v>0</v>
      </c>
      <c r="E174" s="26">
        <f t="shared" si="12"/>
        <v>0</v>
      </c>
    </row>
    <row r="175" spans="1:5" x14ac:dyDescent="0.25">
      <c r="A175" s="147"/>
      <c r="B175" s="113" t="s">
        <v>54</v>
      </c>
      <c r="C175" s="51">
        <v>34304000</v>
      </c>
      <c r="D175" s="19">
        <v>0</v>
      </c>
      <c r="E175" s="20">
        <f t="shared" si="12"/>
        <v>0</v>
      </c>
    </row>
    <row r="176" spans="1:5" ht="23.25" x14ac:dyDescent="0.25">
      <c r="A176" s="147"/>
      <c r="B176" s="148" t="s">
        <v>66</v>
      </c>
      <c r="C176" s="51">
        <v>30000000</v>
      </c>
      <c r="D176" s="19">
        <v>0</v>
      </c>
      <c r="E176" s="20">
        <f t="shared" si="12"/>
        <v>0</v>
      </c>
    </row>
    <row r="177" spans="1:8" ht="23.25" x14ac:dyDescent="0.25">
      <c r="A177" s="147"/>
      <c r="B177" s="113" t="s">
        <v>59</v>
      </c>
      <c r="C177" s="51">
        <v>1082329000</v>
      </c>
      <c r="D177" s="19">
        <v>0</v>
      </c>
      <c r="E177" s="20">
        <f t="shared" si="12"/>
        <v>0</v>
      </c>
    </row>
    <row r="178" spans="1:8" x14ac:dyDescent="0.25">
      <c r="A178" s="145"/>
      <c r="B178" s="106" t="s">
        <v>60</v>
      </c>
      <c r="C178" s="57">
        <v>705374000</v>
      </c>
      <c r="D178" s="22">
        <v>0</v>
      </c>
      <c r="E178" s="23">
        <f>SUM(D178/C178*100)</f>
        <v>0</v>
      </c>
    </row>
    <row r="179" spans="1:8" s="171" customFormat="1" ht="12" thickBot="1" x14ac:dyDescent="0.25">
      <c r="A179" s="212"/>
      <c r="B179" s="213" t="s">
        <v>105</v>
      </c>
      <c r="C179" s="55">
        <v>1000001000</v>
      </c>
      <c r="D179" s="24">
        <v>0</v>
      </c>
      <c r="E179" s="12">
        <f>SUM(D179/C179*100)</f>
        <v>0</v>
      </c>
    </row>
    <row r="180" spans="1:8" x14ac:dyDescent="0.25">
      <c r="A180" s="96" t="s">
        <v>9</v>
      </c>
      <c r="B180" s="149" t="s">
        <v>76</v>
      </c>
      <c r="C180" s="68">
        <f>C181</f>
        <v>14619890000</v>
      </c>
      <c r="D180" s="69">
        <v>0</v>
      </c>
      <c r="E180" s="26">
        <f t="shared" si="12"/>
        <v>0</v>
      </c>
    </row>
    <row r="181" spans="1:8" x14ac:dyDescent="0.25">
      <c r="A181" s="92"/>
      <c r="B181" s="106" t="s">
        <v>77</v>
      </c>
      <c r="C181" s="57">
        <v>14619890000</v>
      </c>
      <c r="D181" s="22">
        <v>0</v>
      </c>
      <c r="E181" s="41">
        <f t="shared" si="12"/>
        <v>0</v>
      </c>
    </row>
    <row r="182" spans="1:8" x14ac:dyDescent="0.25">
      <c r="A182" s="92" t="s">
        <v>27</v>
      </c>
      <c r="B182" s="146" t="s">
        <v>78</v>
      </c>
      <c r="C182" s="70">
        <f>C183</f>
        <v>2000000</v>
      </c>
      <c r="D182" s="29">
        <f>D183</f>
        <v>0</v>
      </c>
      <c r="E182" s="27">
        <f t="shared" si="12"/>
        <v>0</v>
      </c>
    </row>
    <row r="183" spans="1:8" ht="15.75" thickBot="1" x14ac:dyDescent="0.3">
      <c r="A183" s="214"/>
      <c r="B183" s="106" t="s">
        <v>79</v>
      </c>
      <c r="C183" s="57">
        <v>2000000</v>
      </c>
      <c r="D183" s="22">
        <v>0</v>
      </c>
      <c r="E183" s="23">
        <f t="shared" ref="E183" si="13">SUM(D183/C183*100)</f>
        <v>0</v>
      </c>
    </row>
    <row r="184" spans="1:8" x14ac:dyDescent="0.25">
      <c r="A184" s="215">
        <v>4001</v>
      </c>
      <c r="B184" s="216" t="s">
        <v>93</v>
      </c>
      <c r="C184" s="217">
        <f>C186+C185</f>
        <v>15769001000</v>
      </c>
      <c r="D184" s="217">
        <f>D186+D185</f>
        <v>768286208.52999997</v>
      </c>
      <c r="E184" s="60">
        <f t="shared" ref="E184:E186" si="14">SUM(D184/C184*100)</f>
        <v>4.8721298738582108</v>
      </c>
    </row>
    <row r="185" spans="1:8" x14ac:dyDescent="0.25">
      <c r="A185" s="92"/>
      <c r="B185" s="113" t="s">
        <v>112</v>
      </c>
      <c r="C185" s="51">
        <v>769001000</v>
      </c>
      <c r="D185" s="19">
        <v>768286208.52999997</v>
      </c>
      <c r="E185" s="157">
        <f t="shared" ref="E185" si="15">SUM(D185/C185*100)</f>
        <v>99.907049344539217</v>
      </c>
    </row>
    <row r="186" spans="1:8" ht="15.75" thickBot="1" x14ac:dyDescent="0.3">
      <c r="A186" s="111"/>
      <c r="B186" s="110" t="s">
        <v>110</v>
      </c>
      <c r="C186" s="39">
        <v>15000000000</v>
      </c>
      <c r="D186" s="17">
        <v>0</v>
      </c>
      <c r="E186" s="58">
        <f t="shared" si="14"/>
        <v>0</v>
      </c>
    </row>
    <row r="187" spans="1:8" ht="15.75" thickBot="1" x14ac:dyDescent="0.3">
      <c r="A187" s="150"/>
      <c r="B187" s="151" t="s">
        <v>80</v>
      </c>
      <c r="C187" s="71">
        <f>C2+C5+C8+C21+C24+C29+C32+C39+C42+C156+C165+C173</f>
        <v>544062144000</v>
      </c>
      <c r="D187" s="71">
        <f>D2+D5+D8+D21+D24+D29+D32+D39+D42+D156+D165+D173</f>
        <v>105353906056.28999</v>
      </c>
      <c r="E187" s="72">
        <f>SUM(D187/C187*100)</f>
        <v>19.36431476039068</v>
      </c>
      <c r="H187" s="7"/>
    </row>
    <row r="188" spans="1:8" x14ac:dyDescent="0.25">
      <c r="A188" s="152"/>
      <c r="B188" s="153"/>
    </row>
    <row r="189" spans="1:8" x14ac:dyDescent="0.25">
      <c r="A189" s="152"/>
      <c r="B189" s="154"/>
      <c r="C189" s="76"/>
      <c r="D189" s="77"/>
    </row>
    <row r="190" spans="1:8" x14ac:dyDescent="0.25">
      <c r="A190" s="152"/>
      <c r="B190" s="154"/>
      <c r="C190" s="78"/>
      <c r="D190" s="78"/>
      <c r="E190" s="73"/>
    </row>
    <row r="191" spans="1:8" x14ac:dyDescent="0.25">
      <c r="A191" s="152"/>
      <c r="B191" s="154"/>
      <c r="C191" s="78"/>
      <c r="D191" s="78"/>
    </row>
    <row r="192" spans="1:8" x14ac:dyDescent="0.25">
      <c r="A192" s="152"/>
      <c r="B192" s="153"/>
    </row>
  </sheetData>
  <mergeCells count="6">
    <mergeCell ref="A145:A153"/>
    <mergeCell ref="A68:A70"/>
    <mergeCell ref="A44:A62"/>
    <mergeCell ref="A84:A95"/>
    <mergeCell ref="A108:A109"/>
    <mergeCell ref="A111:A119"/>
  </mergeCells>
  <pageMargins left="0.7" right="0.7" top="0.75" bottom="0.75" header="0.3" footer="0.3"/>
  <pageSetup paperSize="9" scale="80" orientation="portrait" r:id="rId1"/>
  <ignoredErrors>
    <ignoredError sqref="E71" formula="1"/>
    <ignoredError sqref="D1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2025-04-11T12:25:04Z</dcterms:modified>
</cp:coreProperties>
</file>